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lsv01\1212_子育て支援課$\★こども政策課\003 子育て政策G\09 保育所等整備促進事業\★事業者公募\01 募集要項等\HP\資料修正・追加\"/>
    </mc:Choice>
  </mc:AlternateContent>
  <xr:revisionPtr revIDLastSave="0" documentId="13_ncr:1_{AD98C470-C84D-4BBE-8289-3ACB15C85386}" xr6:coauthVersionLast="47" xr6:coauthVersionMax="47" xr10:uidLastSave="{00000000-0000-0000-0000-000000000000}"/>
  <bookViews>
    <workbookView xWindow="-120" yWindow="-120" windowWidth="20730" windowHeight="11760" xr2:uid="{00000000-000D-0000-FFFF-FFFF00000000}"/>
  </bookViews>
  <sheets>
    <sheet name="モデルケース" sheetId="3" r:id="rId1"/>
  </sheets>
  <definedNames>
    <definedName name="_xlnm.Print_Area" localSheetId="0">モデルケース!$A$1:$X$172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15" i="3" l="1"/>
  <c r="AK15" i="3"/>
  <c r="AD15" i="3"/>
  <c r="N34" i="3"/>
  <c r="N24" i="3"/>
  <c r="N14" i="3"/>
  <c r="I89" i="3"/>
  <c r="R53" i="3"/>
  <c r="R52" i="3"/>
  <c r="R48" i="3"/>
  <c r="R43" i="3"/>
  <c r="L115" i="3"/>
  <c r="I115" i="3"/>
  <c r="AA114" i="3"/>
  <c r="AE117" i="3" s="1"/>
  <c r="L113" i="3"/>
  <c r="I113" i="3"/>
  <c r="AA108" i="3"/>
  <c r="AE112" i="3" s="1"/>
  <c r="U93" i="3"/>
  <c r="R89" i="3"/>
  <c r="O89" i="3"/>
  <c r="L89" i="3"/>
  <c r="U86" i="3"/>
  <c r="I83" i="3"/>
  <c r="AD116" i="3" s="1"/>
  <c r="R82" i="3"/>
  <c r="O82" i="3"/>
  <c r="L82" i="3"/>
  <c r="I82" i="3"/>
  <c r="R81" i="3"/>
  <c r="O81" i="3"/>
  <c r="L81" i="3"/>
  <c r="I81" i="3"/>
  <c r="U74" i="3"/>
  <c r="R70" i="3"/>
  <c r="O70" i="3"/>
  <c r="L70" i="3"/>
  <c r="I70" i="3"/>
  <c r="U67" i="3"/>
  <c r="I64" i="3"/>
  <c r="AD73" i="3" s="1"/>
  <c r="AE73" i="3" s="1"/>
  <c r="AR12" i="3"/>
  <c r="AT20" i="3" s="1"/>
  <c r="S37" i="3" s="1"/>
  <c r="AK12" i="3"/>
  <c r="AM20" i="3" s="1"/>
  <c r="S27" i="3" s="1"/>
  <c r="AD12" i="3"/>
  <c r="AD16" i="3" s="1"/>
  <c r="N16" i="3" l="1"/>
  <c r="AK16" i="3"/>
  <c r="AR16" i="3"/>
  <c r="AE116" i="3"/>
  <c r="L114" i="3" s="1"/>
  <c r="L116" i="3" s="1"/>
  <c r="U89" i="3"/>
  <c r="AD92" i="3"/>
  <c r="AE92" i="3" s="1"/>
  <c r="AD110" i="3"/>
  <c r="AE110" i="3" s="1"/>
  <c r="I114" i="3" s="1"/>
  <c r="I116" i="3" s="1"/>
  <c r="AD94" i="3"/>
  <c r="AE94" i="3" s="1"/>
  <c r="U70" i="3"/>
  <c r="AR13" i="3"/>
  <c r="N36" i="3"/>
  <c r="AF20" i="3"/>
  <c r="S17" i="3" s="1"/>
  <c r="AD75" i="3"/>
  <c r="AE75" i="3" s="1"/>
  <c r="AE118" i="3"/>
  <c r="L117" i="3" s="1"/>
  <c r="L118" i="3" s="1"/>
  <c r="AD13" i="3"/>
  <c r="AD74" i="3"/>
  <c r="AE74" i="3" s="1"/>
  <c r="AE111" i="3"/>
  <c r="I117" i="3" s="1"/>
  <c r="AK13" i="3"/>
  <c r="N26" i="3"/>
  <c r="AD93" i="3"/>
  <c r="AE93" i="3" s="1"/>
  <c r="AD17" i="3" l="1"/>
  <c r="AD20" i="3" s="1"/>
  <c r="R84" i="3"/>
  <c r="R85" i="3" s="1"/>
  <c r="R87" i="3" s="1"/>
  <c r="R90" i="3" s="1"/>
  <c r="I65" i="3"/>
  <c r="L65" i="3"/>
  <c r="L66" i="3" s="1"/>
  <c r="L68" i="3" s="1"/>
  <c r="L71" i="3" s="1"/>
  <c r="L84" i="3"/>
  <c r="L85" i="3" s="1"/>
  <c r="L87" i="3" s="1"/>
  <c r="L90" i="3" s="1"/>
  <c r="O65" i="3"/>
  <c r="O66" i="3" s="1"/>
  <c r="O68" i="3" s="1"/>
  <c r="O71" i="3" s="1"/>
  <c r="N25" i="3"/>
  <c r="N23" i="3"/>
  <c r="I118" i="3"/>
  <c r="I119" i="3" s="1"/>
  <c r="I120" i="3" s="1"/>
  <c r="I84" i="3"/>
  <c r="I85" i="3" s="1"/>
  <c r="I87" i="3" s="1"/>
  <c r="L119" i="3"/>
  <c r="L120" i="3" s="1"/>
  <c r="N33" i="3"/>
  <c r="N35" i="3"/>
  <c r="O84" i="3"/>
  <c r="O85" i="3" s="1"/>
  <c r="O87" i="3" s="1"/>
  <c r="O90" i="3" s="1"/>
  <c r="R65" i="3"/>
  <c r="R66" i="3" s="1"/>
  <c r="R68" i="3" s="1"/>
  <c r="R71" i="3" s="1"/>
  <c r="N13" i="3"/>
  <c r="AD22" i="3" l="1"/>
  <c r="N18" i="3" s="1"/>
  <c r="N15" i="3"/>
  <c r="I66" i="3"/>
  <c r="I68" i="3" s="1"/>
  <c r="AR17" i="3"/>
  <c r="AR20" i="3" s="1"/>
  <c r="AR22" i="3" s="1"/>
  <c r="N37" i="3"/>
  <c r="N17" i="3"/>
  <c r="AK17" i="3"/>
  <c r="AK20" i="3" s="1"/>
  <c r="AK22" i="3" s="1"/>
  <c r="I90" i="3"/>
  <c r="U90" i="3" s="1"/>
  <c r="U87" i="3"/>
  <c r="N27" i="3"/>
  <c r="I71" i="3" l="1"/>
  <c r="U71" i="3" s="1"/>
  <c r="U75" i="3" s="1"/>
  <c r="U68" i="3"/>
  <c r="U94" i="3"/>
  <c r="N38" i="3"/>
  <c r="AD24" i="3"/>
  <c r="N19" i="3" s="1"/>
  <c r="N28" i="3"/>
  <c r="AK24" i="3" l="1"/>
  <c r="N29" i="3" s="1"/>
  <c r="AR24" i="3"/>
  <c r="N39" i="3" s="1"/>
</calcChain>
</file>

<file path=xl/sharedStrings.xml><?xml version="1.0" encoding="utf-8"?>
<sst xmlns="http://schemas.openxmlformats.org/spreadsheetml/2006/main" count="380" uniqueCount="189">
  <si>
    <t>整備費・運営費等モデルケース</t>
    <rPh sb="0" eb="3">
      <t>セイビヒ</t>
    </rPh>
    <rPh sb="4" eb="6">
      <t>ウンエイ</t>
    </rPh>
    <rPh sb="6" eb="7">
      <t>ヒ</t>
    </rPh>
    <rPh sb="7" eb="8">
      <t>トウ</t>
    </rPh>
    <phoneticPr fontId="2"/>
  </si>
  <si>
    <t>資料4</t>
    <rPh sb="0" eb="2">
      <t>シリョウ</t>
    </rPh>
    <phoneticPr fontId="2"/>
  </si>
  <si>
    <t>補助基準額</t>
    <rPh sb="0" eb="2">
      <t>ホジョ</t>
    </rPh>
    <rPh sb="2" eb="4">
      <t>キジュン</t>
    </rPh>
    <rPh sb="4" eb="5">
      <t>ガク</t>
    </rPh>
    <phoneticPr fontId="2"/>
  </si>
  <si>
    <t>認可定員</t>
    <rPh sb="0" eb="2">
      <t>ニンカ</t>
    </rPh>
    <rPh sb="2" eb="4">
      <t>テイイン</t>
    </rPh>
    <phoneticPr fontId="2"/>
  </si>
  <si>
    <t>人</t>
    <rPh sb="0" eb="1">
      <t>ニン</t>
    </rPh>
    <phoneticPr fontId="2"/>
  </si>
  <si>
    <t>(a)</t>
    <phoneticPr fontId="2"/>
  </si>
  <si>
    <t>円</t>
    <phoneticPr fontId="2"/>
  </si>
  <si>
    <t>(b)</t>
    <phoneticPr fontId="2"/>
  </si>
  <si>
    <t>保育所開設準備費加算</t>
    <phoneticPr fontId="2"/>
  </si>
  <si>
    <t>合計</t>
    <phoneticPr fontId="2"/>
  </si>
  <si>
    <t>(c)</t>
    <phoneticPr fontId="2"/>
  </si>
  <si>
    <t>3　施設整備補助金</t>
    <rPh sb="2" eb="4">
      <t>シセツ</t>
    </rPh>
    <rPh sb="4" eb="6">
      <t>セイビ</t>
    </rPh>
    <rPh sb="6" eb="9">
      <t>ホジョキン</t>
    </rPh>
    <phoneticPr fontId="2"/>
  </si>
  <si>
    <t>国負担額</t>
    <rPh sb="0" eb="1">
      <t>クニ</t>
    </rPh>
    <rPh sb="1" eb="3">
      <t>フタン</t>
    </rPh>
    <rPh sb="3" eb="4">
      <t>ガク</t>
    </rPh>
    <phoneticPr fontId="2"/>
  </si>
  <si>
    <t>(f)</t>
    <phoneticPr fontId="2"/>
  </si>
  <si>
    <t>円</t>
    <rPh sb="0" eb="1">
      <t>エン</t>
    </rPh>
    <phoneticPr fontId="2"/>
  </si>
  <si>
    <t>※(c)と(e)×国負担割合のいずれか少ない額</t>
    <rPh sb="9" eb="10">
      <t>クニ</t>
    </rPh>
    <rPh sb="10" eb="12">
      <t>フタン</t>
    </rPh>
    <rPh sb="12" eb="14">
      <t>ワリアイ</t>
    </rPh>
    <rPh sb="19" eb="20">
      <t>スク</t>
    </rPh>
    <rPh sb="22" eb="23">
      <t>ガク</t>
    </rPh>
    <phoneticPr fontId="2"/>
  </si>
  <si>
    <t>市負担額</t>
    <rPh sb="0" eb="1">
      <t>シ</t>
    </rPh>
    <rPh sb="1" eb="3">
      <t>フタン</t>
    </rPh>
    <rPh sb="3" eb="4">
      <t>ガク</t>
    </rPh>
    <phoneticPr fontId="2"/>
  </si>
  <si>
    <t>(g)</t>
    <phoneticPr fontId="2"/>
  </si>
  <si>
    <t>補助金交付額</t>
    <rPh sb="0" eb="3">
      <t>ホジョキン</t>
    </rPh>
    <rPh sb="3" eb="5">
      <t>コウフ</t>
    </rPh>
    <rPh sb="5" eb="6">
      <t>ガク</t>
    </rPh>
    <phoneticPr fontId="2"/>
  </si>
  <si>
    <t>（参考）令和5年度就学前教育・保育施設整備交付金基準額</t>
    <rPh sb="9" eb="11">
      <t>シュウガク</t>
    </rPh>
    <rPh sb="11" eb="12">
      <t>ゼン</t>
    </rPh>
    <rPh sb="12" eb="14">
      <t>キョウイク</t>
    </rPh>
    <rPh sb="15" eb="17">
      <t>ホイク</t>
    </rPh>
    <rPh sb="17" eb="19">
      <t>シセツ</t>
    </rPh>
    <phoneticPr fontId="2"/>
  </si>
  <si>
    <t>　※基準額は、令和5年度の交付要綱のため、金額は今後変更になる可能性があります。</t>
    <phoneticPr fontId="2"/>
  </si>
  <si>
    <t>本体工事費基準額</t>
    <phoneticPr fontId="2"/>
  </si>
  <si>
    <t>（単位：千円）</t>
    <phoneticPr fontId="2"/>
  </si>
  <si>
    <t>定員</t>
  </si>
  <si>
    <t>基準額</t>
  </si>
  <si>
    <t>備考</t>
  </si>
  <si>
    <t>1/2相当</t>
    <rPh sb="3" eb="5">
      <t>ソウトウ</t>
    </rPh>
    <phoneticPr fontId="2"/>
  </si>
  <si>
    <t>257名～</t>
    <rPh sb="3" eb="4">
      <t>メイ</t>
    </rPh>
    <phoneticPr fontId="2"/>
  </si>
  <si>
    <t>2/3相当</t>
    <rPh sb="3" eb="5">
      <t>ソウトウ</t>
    </rPh>
    <phoneticPr fontId="2"/>
  </si>
  <si>
    <t>保育所開設準備費加算　　　（単位：千円/人（増加定員））</t>
    <phoneticPr fontId="2"/>
  </si>
  <si>
    <t>161名以上</t>
  </si>
  <si>
    <t>設計料加算</t>
    <rPh sb="0" eb="2">
      <t>セッケイ</t>
    </rPh>
    <rPh sb="2" eb="3">
      <t>リョウ</t>
    </rPh>
    <rPh sb="3" eb="5">
      <t>カサン</t>
    </rPh>
    <phoneticPr fontId="2"/>
  </si>
  <si>
    <t>開設準備費加算</t>
    <rPh sb="0" eb="2">
      <t>カイセツ</t>
    </rPh>
    <rPh sb="2" eb="4">
      <t>ジュンビ</t>
    </rPh>
    <rPh sb="4" eb="5">
      <t>ヒ</t>
    </rPh>
    <rPh sb="5" eb="7">
      <t>カサン</t>
    </rPh>
    <phoneticPr fontId="2"/>
  </si>
  <si>
    <t>金額（円）</t>
    <rPh sb="0" eb="2">
      <t>キンガク</t>
    </rPh>
    <rPh sb="3" eb="4">
      <t>エン</t>
    </rPh>
    <phoneticPr fontId="2"/>
  </si>
  <si>
    <t>補助金額</t>
    <rPh sb="0" eb="3">
      <t>ホジョキン</t>
    </rPh>
    <rPh sb="3" eb="4">
      <t>ガク</t>
    </rPh>
    <phoneticPr fontId="2"/>
  </si>
  <si>
    <t>種　目</t>
    <rPh sb="0" eb="1">
      <t>タネ</t>
    </rPh>
    <rPh sb="2" eb="3">
      <t>メ</t>
    </rPh>
    <phoneticPr fontId="2"/>
  </si>
  <si>
    <t>合　計</t>
    <rPh sb="0" eb="1">
      <t>ゴウ</t>
    </rPh>
    <rPh sb="2" eb="3">
      <t>ケイ</t>
    </rPh>
    <phoneticPr fontId="2"/>
  </si>
  <si>
    <t>2　公定価格について</t>
    <rPh sb="2" eb="4">
      <t>コウテイ</t>
    </rPh>
    <rPh sb="4" eb="6">
      <t>カカク</t>
    </rPh>
    <phoneticPr fontId="2"/>
  </si>
  <si>
    <t>標準時間</t>
    <rPh sb="0" eb="2">
      <t>ヒョウジュン</t>
    </rPh>
    <rPh sb="2" eb="4">
      <t>ジカン</t>
    </rPh>
    <phoneticPr fontId="2"/>
  </si>
  <si>
    <t>0歳児</t>
    <rPh sb="1" eb="3">
      <t>サイジ</t>
    </rPh>
    <phoneticPr fontId="2"/>
  </si>
  <si>
    <t>3歳児</t>
    <rPh sb="1" eb="3">
      <t>サイジ</t>
    </rPh>
    <phoneticPr fontId="2"/>
  </si>
  <si>
    <t>1・2歳児</t>
    <rPh sb="3" eb="5">
      <t>サイジ</t>
    </rPh>
    <phoneticPr fontId="2"/>
  </si>
  <si>
    <t>4・5歳児</t>
    <rPh sb="3" eb="4">
      <t>サイ</t>
    </rPh>
    <rPh sb="4" eb="5">
      <t>ジ</t>
    </rPh>
    <phoneticPr fontId="2"/>
  </si>
  <si>
    <t>合計</t>
    <rPh sb="0" eb="2">
      <t>ゴウケイ</t>
    </rPh>
    <phoneticPr fontId="2"/>
  </si>
  <si>
    <t>（R5.3月末児童数）</t>
    <rPh sb="5" eb="6">
      <t>ガツ</t>
    </rPh>
    <rPh sb="6" eb="7">
      <t>マツ</t>
    </rPh>
    <rPh sb="7" eb="9">
      <t>ジドウ</t>
    </rPh>
    <rPh sb="9" eb="10">
      <t>スウ</t>
    </rPh>
    <phoneticPr fontId="2"/>
  </si>
  <si>
    <t>6/100</t>
    <phoneticPr fontId="2"/>
  </si>
  <si>
    <t>、地域区分：</t>
    <rPh sb="1" eb="3">
      <t>チイキ</t>
    </rPh>
    <rPh sb="3" eb="5">
      <t>クブン</t>
    </rPh>
    <phoneticPr fontId="2"/>
  </si>
  <si>
    <t>①基本分単価</t>
    <rPh sb="1" eb="3">
      <t>キホン</t>
    </rPh>
    <rPh sb="3" eb="4">
      <t>ブン</t>
    </rPh>
    <rPh sb="4" eb="6">
      <t>タンカ</t>
    </rPh>
    <phoneticPr fontId="2"/>
  </si>
  <si>
    <t>②処遇改善等加算Ⅰ</t>
    <rPh sb="1" eb="3">
      <t>ショグウ</t>
    </rPh>
    <rPh sb="3" eb="5">
      <t>カイゼン</t>
    </rPh>
    <rPh sb="5" eb="6">
      <t>トウ</t>
    </rPh>
    <rPh sb="6" eb="8">
      <t>カサン</t>
    </rPh>
    <phoneticPr fontId="2"/>
  </si>
  <si>
    <t>⑥児童数</t>
    <rPh sb="1" eb="3">
      <t>ジドウ</t>
    </rPh>
    <rPh sb="3" eb="4">
      <t>スウ</t>
    </rPh>
    <phoneticPr fontId="2"/>
  </si>
  <si>
    <t>⑦月当たり運営費（⑤×⑥）</t>
    <rPh sb="1" eb="2">
      <t>ツキ</t>
    </rPh>
    <rPh sb="2" eb="3">
      <t>ア</t>
    </rPh>
    <rPh sb="5" eb="7">
      <t>ウンエイ</t>
    </rPh>
    <rPh sb="7" eb="8">
      <t>ヒ</t>
    </rPh>
    <phoneticPr fontId="2"/>
  </si>
  <si>
    <t>-</t>
    <phoneticPr fontId="2"/>
  </si>
  <si>
    <t>⑨（⑥×⑧）</t>
    <phoneticPr fontId="2"/>
  </si>
  <si>
    <t>⑩処遇改善等加算Ⅱ-①</t>
    <rPh sb="1" eb="3">
      <t>ショグウ</t>
    </rPh>
    <rPh sb="3" eb="5">
      <t>カイゼン</t>
    </rPh>
    <rPh sb="5" eb="6">
      <t>トウ</t>
    </rPh>
    <rPh sb="6" eb="8">
      <t>カサン</t>
    </rPh>
    <phoneticPr fontId="2"/>
  </si>
  <si>
    <t>⑪処遇改善等加算Ⅱ-②</t>
    <rPh sb="1" eb="3">
      <t>ショグウ</t>
    </rPh>
    <rPh sb="3" eb="5">
      <t>カイゼン</t>
    </rPh>
    <rPh sb="5" eb="6">
      <t>トウ</t>
    </rPh>
    <rPh sb="6" eb="8">
      <t>カサン</t>
    </rPh>
    <phoneticPr fontId="2"/>
  </si>
  <si>
    <t>⑩（⑦×12月＋⑨）</t>
    <phoneticPr fontId="2"/>
  </si>
  <si>
    <t>合計（⑩＋⑫）</t>
    <rPh sb="0" eb="2">
      <t>ゴウケイ</t>
    </rPh>
    <phoneticPr fontId="2"/>
  </si>
  <si>
    <t>③処遇改善等加算率</t>
    <rPh sb="1" eb="3">
      <t>ショグウ</t>
    </rPh>
    <rPh sb="3" eb="5">
      <t>カイゼン</t>
    </rPh>
    <rPh sb="5" eb="6">
      <t>トウ</t>
    </rPh>
    <rPh sb="6" eb="8">
      <t>カサン</t>
    </rPh>
    <rPh sb="8" eb="9">
      <t>リツ</t>
    </rPh>
    <phoneticPr fontId="2"/>
  </si>
  <si>
    <t>⑤単価計（①＋②×③＋④）</t>
    <rPh sb="1" eb="3">
      <t>タンカ</t>
    </rPh>
    <rPh sb="3" eb="4">
      <t>ケイ</t>
    </rPh>
    <phoneticPr fontId="2"/>
  </si>
  <si>
    <t>⑫（⑩＋⑪）×12月</t>
    <rPh sb="9" eb="10">
      <t>ゲツ</t>
    </rPh>
    <phoneticPr fontId="2"/>
  </si>
  <si>
    <t>主任保育士専任加算</t>
    <phoneticPr fontId="2"/>
  </si>
  <si>
    <t>事務職員雇上費加算</t>
    <phoneticPr fontId="2"/>
  </si>
  <si>
    <t>冷暖房費加算</t>
    <phoneticPr fontId="2"/>
  </si>
  <si>
    <t>栄養管理加算</t>
    <phoneticPr fontId="2"/>
  </si>
  <si>
    <t>施設機能強化推進費加算</t>
    <rPh sb="0" eb="2">
      <t>シセツ</t>
    </rPh>
    <rPh sb="2" eb="4">
      <t>キノウ</t>
    </rPh>
    <rPh sb="4" eb="6">
      <t>キョウカ</t>
    </rPh>
    <rPh sb="6" eb="8">
      <t>スイシン</t>
    </rPh>
    <rPh sb="8" eb="9">
      <t>ヒ</t>
    </rPh>
    <rPh sb="9" eb="11">
      <t>カサン</t>
    </rPh>
    <phoneticPr fontId="2"/>
  </si>
  <si>
    <t>高齢者等活躍促進加算</t>
    <rPh sb="0" eb="3">
      <t>コウレイシャ</t>
    </rPh>
    <rPh sb="3" eb="4">
      <t>トウ</t>
    </rPh>
    <rPh sb="4" eb="6">
      <t>カツヤク</t>
    </rPh>
    <rPh sb="6" eb="8">
      <t>ソクシン</t>
    </rPh>
    <rPh sb="8" eb="10">
      <t>カサン</t>
    </rPh>
    <phoneticPr fontId="2"/>
  </si>
  <si>
    <t>④特定加算部分　※</t>
    <rPh sb="1" eb="3">
      <t>トクテイ</t>
    </rPh>
    <rPh sb="3" eb="5">
      <t>カサン</t>
    </rPh>
    <rPh sb="5" eb="7">
      <t>ブブン</t>
    </rPh>
    <phoneticPr fontId="2"/>
  </si>
  <si>
    <t>⑧第三者評価受審加算</t>
  </si>
  <si>
    <t>⑧第三者評価受審加算</t>
    <rPh sb="1" eb="4">
      <t>ダイサンシャ</t>
    </rPh>
    <rPh sb="4" eb="6">
      <t>ヒョウカ</t>
    </rPh>
    <rPh sb="6" eb="8">
      <t>ジュシン</t>
    </rPh>
    <rPh sb="8" eb="10">
      <t>カサン</t>
    </rPh>
    <phoneticPr fontId="2"/>
  </si>
  <si>
    <t>※　特定加算部分：冷暖房費加算、栄養管理加算、主任保育士専任加算、事務職員雇上費加算</t>
    <rPh sb="2" eb="4">
      <t>トクテイ</t>
    </rPh>
    <rPh sb="4" eb="6">
      <t>カサン</t>
    </rPh>
    <rPh sb="6" eb="8">
      <t>ブブン</t>
    </rPh>
    <phoneticPr fontId="2"/>
  </si>
  <si>
    <t>3月のみ</t>
    <rPh sb="1" eb="2">
      <t>ガツ</t>
    </rPh>
    <phoneticPr fontId="2"/>
  </si>
  <si>
    <t>保育支援者の配置</t>
    <phoneticPr fontId="2"/>
  </si>
  <si>
    <t>児童の園外活動の見守り等</t>
    <phoneticPr fontId="2"/>
  </si>
  <si>
    <t>※①、②は1か所につき一方のみ</t>
    <phoneticPr fontId="2"/>
  </si>
  <si>
    <t>①</t>
    <phoneticPr fontId="2"/>
  </si>
  <si>
    <t>②</t>
    <phoneticPr fontId="2"/>
  </si>
  <si>
    <t>安全管理に知見を有する者に謝金を支払う場合又は委託する場合</t>
    <phoneticPr fontId="2"/>
  </si>
  <si>
    <t>園外活動時の見守り等に取り組む場合の加算</t>
    <phoneticPr fontId="2"/>
  </si>
  <si>
    <t>3 基準額</t>
    <rPh sb="2" eb="4">
      <t>キジュン</t>
    </rPh>
    <rPh sb="4" eb="5">
      <t>ガク</t>
    </rPh>
    <phoneticPr fontId="2"/>
  </si>
  <si>
    <t>延長時間区分</t>
    <rPh sb="0" eb="2">
      <t>エンチョウ</t>
    </rPh>
    <rPh sb="2" eb="4">
      <t>ジカン</t>
    </rPh>
    <rPh sb="4" eb="6">
      <t>クブン</t>
    </rPh>
    <phoneticPr fontId="2"/>
  </si>
  <si>
    <t>1時間</t>
    <rPh sb="1" eb="3">
      <t>ジカン</t>
    </rPh>
    <phoneticPr fontId="2"/>
  </si>
  <si>
    <t>2時間</t>
    <rPh sb="1" eb="3">
      <t>ジカン</t>
    </rPh>
    <phoneticPr fontId="2"/>
  </si>
  <si>
    <t>3時間</t>
    <rPh sb="1" eb="3">
      <t>ジカン</t>
    </rPh>
    <phoneticPr fontId="2"/>
  </si>
  <si>
    <t>短時間</t>
    <rPh sb="0" eb="3">
      <t>タンジカン</t>
    </rPh>
    <phoneticPr fontId="2"/>
  </si>
  <si>
    <t>標準時間</t>
    <rPh sb="0" eb="2">
      <t>ヒョウジュン</t>
    </rPh>
    <rPh sb="2" eb="4">
      <t>ジカン</t>
    </rPh>
    <phoneticPr fontId="2"/>
  </si>
  <si>
    <t>30分</t>
    <rPh sb="2" eb="3">
      <t>フン</t>
    </rPh>
    <phoneticPr fontId="2"/>
  </si>
  <si>
    <t>2～3時間</t>
    <rPh sb="3" eb="5">
      <t>ジカン</t>
    </rPh>
    <phoneticPr fontId="2"/>
  </si>
  <si>
    <t>4～5時間</t>
    <rPh sb="3" eb="5">
      <t>ジカン</t>
    </rPh>
    <phoneticPr fontId="2"/>
  </si>
  <si>
    <t>6時間以上</t>
    <rPh sb="1" eb="5">
      <t>ジカンイジョウ</t>
    </rPh>
    <phoneticPr fontId="2"/>
  </si>
  <si>
    <t>一般型</t>
    <rPh sb="0" eb="2">
      <t>イッパン</t>
    </rPh>
    <rPh sb="2" eb="3">
      <t>カタ</t>
    </rPh>
    <phoneticPr fontId="2"/>
  </si>
  <si>
    <t>児童1人当たり年額</t>
    <phoneticPr fontId="2"/>
  </si>
  <si>
    <t>1事業当たり年額</t>
    <rPh sb="1" eb="3">
      <t>ジギョウ</t>
    </rPh>
    <phoneticPr fontId="2"/>
  </si>
  <si>
    <t>年間延利用児童数</t>
    <rPh sb="0" eb="2">
      <t>ネンカン</t>
    </rPh>
    <rPh sb="2" eb="3">
      <t>ノ</t>
    </rPh>
    <rPh sb="3" eb="5">
      <t>リヨウ</t>
    </rPh>
    <rPh sb="5" eb="7">
      <t>ジドウ</t>
    </rPh>
    <rPh sb="7" eb="8">
      <t>スウ</t>
    </rPh>
    <phoneticPr fontId="2"/>
  </si>
  <si>
    <t>基準額</t>
    <rPh sb="0" eb="2">
      <t>キジュン</t>
    </rPh>
    <rPh sb="2" eb="3">
      <t>ガク</t>
    </rPh>
    <phoneticPr fontId="2"/>
  </si>
  <si>
    <t>900人以上1500人未満</t>
    <rPh sb="3" eb="4">
      <t>ニン</t>
    </rPh>
    <rPh sb="4" eb="6">
      <t>イジョウ</t>
    </rPh>
    <rPh sb="10" eb="11">
      <t>ニン</t>
    </rPh>
    <rPh sb="11" eb="13">
      <t>ミマン</t>
    </rPh>
    <phoneticPr fontId="2"/>
  </si>
  <si>
    <t>備　考</t>
    <rPh sb="0" eb="1">
      <t>ビ</t>
    </rPh>
    <rPh sb="2" eb="3">
      <t>コウ</t>
    </rPh>
    <phoneticPr fontId="2"/>
  </si>
  <si>
    <t>1か所当たり年額</t>
    <rPh sb="2" eb="3">
      <t>ショ</t>
    </rPh>
    <rPh sb="3" eb="4">
      <t>ア</t>
    </rPh>
    <rPh sb="6" eb="8">
      <t>ネンガク</t>
    </rPh>
    <phoneticPr fontId="2"/>
  </si>
  <si>
    <t>平日分</t>
    <rPh sb="0" eb="2">
      <t>ヘイジツ</t>
    </rPh>
    <rPh sb="2" eb="3">
      <t>ブン</t>
    </rPh>
    <phoneticPr fontId="2"/>
  </si>
  <si>
    <t>長期(8時間未満)</t>
    <rPh sb="6" eb="8">
      <t>ミマン</t>
    </rPh>
    <phoneticPr fontId="2"/>
  </si>
  <si>
    <t>長期(8時間以上)</t>
    <rPh sb="6" eb="8">
      <t>イジョウ</t>
    </rPh>
    <phoneticPr fontId="2"/>
  </si>
  <si>
    <t>休日分</t>
    <rPh sb="0" eb="2">
      <t>キュウジツ</t>
    </rPh>
    <rPh sb="2" eb="3">
      <t>ブン</t>
    </rPh>
    <phoneticPr fontId="2"/>
  </si>
  <si>
    <t>ア　冷暖房費加算（基準第1条第36号）</t>
    <rPh sb="2" eb="5">
      <t>レイダンボウ</t>
    </rPh>
    <rPh sb="5" eb="6">
      <t>ヒ</t>
    </rPh>
    <rPh sb="6" eb="8">
      <t>カサン</t>
    </rPh>
    <phoneticPr fontId="2"/>
  </si>
  <si>
    <t>イ　施設機能強化推進費加算（基準第1条第40号）</t>
    <rPh sb="2" eb="4">
      <t>シセツ</t>
    </rPh>
    <rPh sb="4" eb="6">
      <t>キノウ</t>
    </rPh>
    <rPh sb="6" eb="8">
      <t>キョウカ</t>
    </rPh>
    <rPh sb="8" eb="10">
      <t>スイシン</t>
    </rPh>
    <rPh sb="10" eb="11">
      <t>ヒ</t>
    </rPh>
    <rPh sb="11" eb="13">
      <t>カサン</t>
    </rPh>
    <phoneticPr fontId="2"/>
  </si>
  <si>
    <t>ウ　栄養管理加算（基準第1条第42号）</t>
    <rPh sb="2" eb="4">
      <t>エイヨウ</t>
    </rPh>
    <rPh sb="4" eb="6">
      <t>カンリ</t>
    </rPh>
    <rPh sb="6" eb="8">
      <t>カサン</t>
    </rPh>
    <phoneticPr fontId="2"/>
  </si>
  <si>
    <t>エ　高齢者等活躍促進加算（基準第1条第55号）</t>
    <rPh sb="2" eb="5">
      <t>コウレイシャ</t>
    </rPh>
    <rPh sb="5" eb="6">
      <t>トウ</t>
    </rPh>
    <rPh sb="6" eb="8">
      <t>カツヤク</t>
    </rPh>
    <rPh sb="8" eb="10">
      <t>ソクシン</t>
    </rPh>
    <rPh sb="10" eb="12">
      <t>カサン</t>
    </rPh>
    <phoneticPr fontId="2"/>
  </si>
  <si>
    <t>・一般型 基本分</t>
    <rPh sb="1" eb="4">
      <t>イッパンガタ</t>
    </rPh>
    <rPh sb="5" eb="7">
      <t>キホン</t>
    </rPh>
    <rPh sb="7" eb="8">
      <t>ブン</t>
    </rPh>
    <phoneticPr fontId="2"/>
  </si>
  <si>
    <t>　2時間未満</t>
    <rPh sb="2" eb="4">
      <t>ジカン</t>
    </rPh>
    <rPh sb="4" eb="6">
      <t>ミマン</t>
    </rPh>
    <phoneticPr fontId="2"/>
  </si>
  <si>
    <t>　2時間以上3時間未満</t>
    <rPh sb="2" eb="4">
      <t>ジカン</t>
    </rPh>
    <rPh sb="4" eb="6">
      <t>イジョウ</t>
    </rPh>
    <rPh sb="7" eb="9">
      <t>ジカン</t>
    </rPh>
    <rPh sb="9" eb="11">
      <t>ミマン</t>
    </rPh>
    <phoneticPr fontId="2"/>
  </si>
  <si>
    <t>　3時間以上</t>
    <rPh sb="2" eb="4">
      <t>ジカン</t>
    </rPh>
    <rPh sb="4" eb="6">
      <t>イジョウ</t>
    </rPh>
    <phoneticPr fontId="2"/>
  </si>
  <si>
    <t>※長時間加算</t>
    <rPh sb="1" eb="4">
      <t>チョウジカン</t>
    </rPh>
    <rPh sb="4" eb="6">
      <t>カサン</t>
    </rPh>
    <phoneticPr fontId="2"/>
  </si>
  <si>
    <t>・特別利用保育等対象児童</t>
    <phoneticPr fontId="2"/>
  </si>
  <si>
    <t>児童1人当たり日額</t>
    <phoneticPr fontId="2"/>
  </si>
  <si>
    <t>月額</t>
    <rPh sb="0" eb="2">
      <t>ゲツガク</t>
    </rPh>
    <phoneticPr fontId="2"/>
  </si>
  <si>
    <t>30%以上40%未満</t>
    <phoneticPr fontId="2"/>
  </si>
  <si>
    <t>40%以上</t>
    <phoneticPr fontId="2"/>
  </si>
  <si>
    <t>1･2歳児1人当たり</t>
    <rPh sb="7" eb="8">
      <t>ア</t>
    </rPh>
    <phoneticPr fontId="2"/>
  </si>
  <si>
    <t>乳児1人当たり</t>
    <rPh sb="4" eb="5">
      <t>ア</t>
    </rPh>
    <phoneticPr fontId="2"/>
  </si>
  <si>
    <t>ただし、担当保育士等1人あたり年460,000円を上限とする。</t>
    <phoneticPr fontId="2"/>
  </si>
  <si>
    <t>②児童数</t>
    <rPh sb="1" eb="3">
      <t>ジドウ</t>
    </rPh>
    <rPh sb="3" eb="4">
      <t>スウ</t>
    </rPh>
    <phoneticPr fontId="2"/>
  </si>
  <si>
    <t>③月当たり運営費（①×②）</t>
    <rPh sb="1" eb="2">
      <t>ツキ</t>
    </rPh>
    <rPh sb="2" eb="3">
      <t>ア</t>
    </rPh>
    <rPh sb="5" eb="7">
      <t>ウンエイ</t>
    </rPh>
    <rPh sb="7" eb="8">
      <t>ヒ</t>
    </rPh>
    <phoneticPr fontId="2"/>
  </si>
  <si>
    <t>①特定加算部分（ア＋ウ）</t>
    <rPh sb="1" eb="3">
      <t>トクテイ</t>
    </rPh>
    <rPh sb="3" eb="5">
      <t>カサン</t>
    </rPh>
    <rPh sb="5" eb="7">
      <t>ブブン</t>
    </rPh>
    <phoneticPr fontId="2"/>
  </si>
  <si>
    <t>④3月分のみ（イ＋エ）</t>
    <rPh sb="2" eb="4">
      <t>ガツブン</t>
    </rPh>
    <phoneticPr fontId="2"/>
  </si>
  <si>
    <t>⑤（④×②）</t>
    <phoneticPr fontId="2"/>
  </si>
  <si>
    <t>⑥（③×12月＋⑤）</t>
    <phoneticPr fontId="2"/>
  </si>
  <si>
    <t>⑦年間補助金額（⑦×1/2）</t>
    <rPh sb="1" eb="3">
      <t>ネンカン</t>
    </rPh>
    <rPh sb="3" eb="6">
      <t>ホジョキン</t>
    </rPh>
    <rPh sb="6" eb="7">
      <t>ガク</t>
    </rPh>
    <phoneticPr fontId="2"/>
  </si>
  <si>
    <t>単位：円</t>
    <rPh sb="0" eb="2">
      <t>タンイ</t>
    </rPh>
    <rPh sb="3" eb="4">
      <t>エン</t>
    </rPh>
    <phoneticPr fontId="2"/>
  </si>
  <si>
    <t>金　額</t>
    <rPh sb="0" eb="1">
      <t>キン</t>
    </rPh>
    <rPh sb="2" eb="3">
      <t>ガク</t>
    </rPh>
    <phoneticPr fontId="2"/>
  </si>
  <si>
    <t>・児童数や年齢区分、加算状況により金額は変動します。</t>
    <rPh sb="1" eb="3">
      <t>ジドウ</t>
    </rPh>
    <rPh sb="3" eb="4">
      <t>スウ</t>
    </rPh>
    <rPh sb="5" eb="7">
      <t>ネンレイ</t>
    </rPh>
    <rPh sb="7" eb="9">
      <t>クブン</t>
    </rPh>
    <rPh sb="10" eb="12">
      <t>カサン</t>
    </rPh>
    <rPh sb="12" eb="14">
      <t>ジョウキョウ</t>
    </rPh>
    <rPh sb="17" eb="19">
      <t>キンガク</t>
    </rPh>
    <rPh sb="20" eb="22">
      <t>ヘンドウ</t>
    </rPh>
    <phoneticPr fontId="2"/>
  </si>
  <si>
    <t>・処遇改善加算率：</t>
    <rPh sb="1" eb="3">
      <t>ショグウ</t>
    </rPh>
    <rPh sb="3" eb="5">
      <t>カイゼン</t>
    </rPh>
    <rPh sb="5" eb="7">
      <t>カサン</t>
    </rPh>
    <rPh sb="7" eb="8">
      <t>リツ</t>
    </rPh>
    <phoneticPr fontId="2"/>
  </si>
  <si>
    <t>円　×　</t>
    <rPh sb="0" eb="1">
      <t>エン</t>
    </rPh>
    <phoneticPr fontId="2"/>
  </si>
  <si>
    <t>時間　×</t>
    <rPh sb="0" eb="2">
      <t>ジカン</t>
    </rPh>
    <phoneticPr fontId="2"/>
  </si>
  <si>
    <t>日　×</t>
    <rPh sb="0" eb="1">
      <t>ニチ</t>
    </rPh>
    <phoneticPr fontId="2"/>
  </si>
  <si>
    <t>人　＝</t>
    <rPh sb="0" eb="1">
      <t>ニン</t>
    </rPh>
    <phoneticPr fontId="2"/>
  </si>
  <si>
    <t>※時間単価は、江南市会計年度任用職員報酬単価の保育職（クラス担任以外）を採用</t>
    <rPh sb="1" eb="3">
      <t>ジカン</t>
    </rPh>
    <rPh sb="3" eb="5">
      <t>タンカ</t>
    </rPh>
    <rPh sb="7" eb="10">
      <t>コウナンシ</t>
    </rPh>
    <rPh sb="10" eb="12">
      <t>カイケイ</t>
    </rPh>
    <rPh sb="12" eb="14">
      <t>ネンド</t>
    </rPh>
    <rPh sb="14" eb="16">
      <t>ニンヨウ</t>
    </rPh>
    <rPh sb="16" eb="18">
      <t>ショクイン</t>
    </rPh>
    <rPh sb="18" eb="20">
      <t>ホウシュウ</t>
    </rPh>
    <rPh sb="20" eb="22">
      <t>タンカ</t>
    </rPh>
    <rPh sb="23" eb="25">
      <t>ホイク</t>
    </rPh>
    <rPh sb="25" eb="26">
      <t>ショク</t>
    </rPh>
    <rPh sb="30" eb="32">
      <t>タンニン</t>
    </rPh>
    <rPh sb="32" eb="34">
      <t>イガイ</t>
    </rPh>
    <rPh sb="36" eb="38">
      <t>サイヨウ</t>
    </rPh>
    <phoneticPr fontId="2"/>
  </si>
  <si>
    <t>　日数は、実施期間中の土・日・祝日を除く日数</t>
    <rPh sb="1" eb="3">
      <t>ニッスウ</t>
    </rPh>
    <rPh sb="5" eb="7">
      <t>ジッシ</t>
    </rPh>
    <rPh sb="7" eb="10">
      <t>キカンチュウ</t>
    </rPh>
    <rPh sb="11" eb="12">
      <t>ツチ</t>
    </rPh>
    <rPh sb="13" eb="14">
      <t>ヒ</t>
    </rPh>
    <rPh sb="15" eb="17">
      <t>シュクジツ</t>
    </rPh>
    <rPh sb="18" eb="19">
      <t>ノゾ</t>
    </rPh>
    <rPh sb="20" eb="22">
      <t>ニッスウ</t>
    </rPh>
    <phoneticPr fontId="2"/>
  </si>
  <si>
    <t>　人数は、施設長候補者を含むクラス担当保育士を想定</t>
    <rPh sb="1" eb="3">
      <t>ニンズウ</t>
    </rPh>
    <rPh sb="5" eb="7">
      <t>シセツ</t>
    </rPh>
    <rPh sb="7" eb="8">
      <t>チョウ</t>
    </rPh>
    <rPh sb="8" eb="10">
      <t>コウホ</t>
    </rPh>
    <rPh sb="10" eb="11">
      <t>シャ</t>
    </rPh>
    <rPh sb="12" eb="13">
      <t>フク</t>
    </rPh>
    <rPh sb="17" eb="19">
      <t>タントウ</t>
    </rPh>
    <rPh sb="19" eb="22">
      <t>ホイクシ</t>
    </rPh>
    <rPh sb="23" eb="25">
      <t>ソウテイ</t>
    </rPh>
    <phoneticPr fontId="2"/>
  </si>
  <si>
    <t>※時間単価は、江南市会計年度任用職員報酬単価の給食調理員を採用</t>
    <rPh sb="1" eb="3">
      <t>ジカン</t>
    </rPh>
    <rPh sb="3" eb="5">
      <t>タンカ</t>
    </rPh>
    <rPh sb="7" eb="10">
      <t>コウナンシ</t>
    </rPh>
    <rPh sb="10" eb="12">
      <t>カイケイ</t>
    </rPh>
    <rPh sb="12" eb="14">
      <t>ネンド</t>
    </rPh>
    <rPh sb="14" eb="16">
      <t>ニンヨウ</t>
    </rPh>
    <rPh sb="16" eb="18">
      <t>ショクイン</t>
    </rPh>
    <rPh sb="18" eb="20">
      <t>ホウシュウ</t>
    </rPh>
    <rPh sb="20" eb="22">
      <t>タンカ</t>
    </rPh>
    <rPh sb="23" eb="25">
      <t>キュウショク</t>
    </rPh>
    <rPh sb="25" eb="28">
      <t>チョウリイン</t>
    </rPh>
    <rPh sb="29" eb="31">
      <t>サイヨウ</t>
    </rPh>
    <phoneticPr fontId="2"/>
  </si>
  <si>
    <t>③通勤手当相当分</t>
    <rPh sb="1" eb="3">
      <t>ツウキン</t>
    </rPh>
    <rPh sb="3" eb="5">
      <t>テアテ</t>
    </rPh>
    <rPh sb="5" eb="8">
      <t>ソウトウブン</t>
    </rPh>
    <phoneticPr fontId="2"/>
  </si>
  <si>
    <t>保育士</t>
    <rPh sb="0" eb="3">
      <t>ホイクシ</t>
    </rPh>
    <phoneticPr fontId="2"/>
  </si>
  <si>
    <t>円　×</t>
    <rPh sb="0" eb="1">
      <t>エン</t>
    </rPh>
    <phoneticPr fontId="2"/>
  </si>
  <si>
    <t>月　×</t>
    <rPh sb="0" eb="1">
      <t>ガツ</t>
    </rPh>
    <phoneticPr fontId="2"/>
  </si>
  <si>
    <t>調理員</t>
    <rPh sb="0" eb="3">
      <t>チョウリイン</t>
    </rPh>
    <phoneticPr fontId="2"/>
  </si>
  <si>
    <t>1　施設整備・開設準備費補助について</t>
    <rPh sb="2" eb="4">
      <t>シセツ</t>
    </rPh>
    <rPh sb="4" eb="6">
      <t>セイビ</t>
    </rPh>
    <rPh sb="11" eb="12">
      <t>ヒ</t>
    </rPh>
    <rPh sb="12" eb="14">
      <t>ホジョ</t>
    </rPh>
    <phoneticPr fontId="2"/>
  </si>
  <si>
    <t>3　施設運営費補助について</t>
    <rPh sb="2" eb="4">
      <t>シセツ</t>
    </rPh>
    <rPh sb="4" eb="6">
      <t>ウンエイ</t>
    </rPh>
    <rPh sb="6" eb="7">
      <t>ヒ</t>
    </rPh>
    <rPh sb="7" eb="9">
      <t>ホジョ</t>
    </rPh>
    <phoneticPr fontId="2"/>
  </si>
  <si>
    <t>(1)　運営費補助</t>
    <phoneticPr fontId="2"/>
  </si>
  <si>
    <t>・整備費補助基準額は令和5年度就学前教育・保育施設整備費交付金交付要綱による積算です。</t>
    <rPh sb="1" eb="4">
      <t>セイビヒ</t>
    </rPh>
    <rPh sb="4" eb="6">
      <t>ホジョ</t>
    </rPh>
    <rPh sb="6" eb="8">
      <t>キジュン</t>
    </rPh>
    <rPh sb="8" eb="9">
      <t>ガク</t>
    </rPh>
    <rPh sb="10" eb="12">
      <t>レイワ</t>
    </rPh>
    <rPh sb="13" eb="15">
      <t>ネンド</t>
    </rPh>
    <rPh sb="15" eb="18">
      <t>シュウガクマエ</t>
    </rPh>
    <rPh sb="18" eb="20">
      <t>キョウイク</t>
    </rPh>
    <rPh sb="21" eb="23">
      <t>ホイク</t>
    </rPh>
    <rPh sb="23" eb="25">
      <t>シセツ</t>
    </rPh>
    <rPh sb="25" eb="28">
      <t>セイビヒ</t>
    </rPh>
    <rPh sb="28" eb="31">
      <t>コウフキン</t>
    </rPh>
    <rPh sb="31" eb="33">
      <t>コウフ</t>
    </rPh>
    <rPh sb="33" eb="35">
      <t>ヨウコウ</t>
    </rPh>
    <rPh sb="38" eb="40">
      <t>セキサン</t>
    </rPh>
    <phoneticPr fontId="2"/>
  </si>
  <si>
    <t>・公定価格は令和5年度公定価格による積算です。</t>
    <rPh sb="1" eb="3">
      <t>コウテイ</t>
    </rPh>
    <rPh sb="3" eb="5">
      <t>カカク</t>
    </rPh>
    <rPh sb="6" eb="8">
      <t>レイワ</t>
    </rPh>
    <rPh sb="9" eb="11">
      <t>ネンド</t>
    </rPh>
    <rPh sb="11" eb="13">
      <t>コウテイ</t>
    </rPh>
    <rPh sb="13" eb="15">
      <t>カカク</t>
    </rPh>
    <rPh sb="18" eb="20">
      <t>セキサン</t>
    </rPh>
    <phoneticPr fontId="2"/>
  </si>
  <si>
    <t>・運営費補助は令和5年度公定価格による積算です。</t>
    <rPh sb="1" eb="3">
      <t>ウンエイ</t>
    </rPh>
    <rPh sb="3" eb="4">
      <t>ヒ</t>
    </rPh>
    <rPh sb="4" eb="6">
      <t>ホジョ</t>
    </rPh>
    <phoneticPr fontId="2"/>
  </si>
  <si>
    <t>・運営費補助以外の補助は、令和4年度の各要綱による積算です。</t>
    <rPh sb="1" eb="3">
      <t>ウンエイ</t>
    </rPh>
    <rPh sb="3" eb="4">
      <t>ヒ</t>
    </rPh>
    <rPh sb="4" eb="6">
      <t>ホジョ</t>
    </rPh>
    <rPh sb="6" eb="8">
      <t>イガイ</t>
    </rPh>
    <rPh sb="9" eb="11">
      <t>ホジョ</t>
    </rPh>
    <rPh sb="19" eb="20">
      <t>カク</t>
    </rPh>
    <rPh sb="20" eb="22">
      <t>ヨウコウ</t>
    </rPh>
    <rPh sb="25" eb="27">
      <t>セキサン</t>
    </rPh>
    <phoneticPr fontId="2"/>
  </si>
  <si>
    <t>＜前提条件＞</t>
    <rPh sb="1" eb="3">
      <t>ゼンテイ</t>
    </rPh>
    <rPh sb="3" eb="5">
      <t>ジョウケン</t>
    </rPh>
    <phoneticPr fontId="2"/>
  </si>
  <si>
    <t>(1)　整備費補助</t>
    <rPh sb="4" eb="7">
      <t>セイビヒ</t>
    </rPh>
    <rPh sb="7" eb="9">
      <t>ホジョ</t>
    </rPh>
    <phoneticPr fontId="2"/>
  </si>
  <si>
    <t>(2)　合同保育事業費補助</t>
    <rPh sb="4" eb="6">
      <t>ゴウドウ</t>
    </rPh>
    <rPh sb="6" eb="8">
      <t>ホイク</t>
    </rPh>
    <rPh sb="8" eb="10">
      <t>ジギョウ</t>
    </rPh>
    <rPh sb="10" eb="11">
      <t>ヒ</t>
    </rPh>
    <rPh sb="11" eb="13">
      <t>ホジョ</t>
    </rPh>
    <phoneticPr fontId="2"/>
  </si>
  <si>
    <t>(2)　事業費補助</t>
    <phoneticPr fontId="2"/>
  </si>
  <si>
    <t>(3)　保育体制強化事業費補助</t>
    <rPh sb="12" eb="13">
      <t>ヒ</t>
    </rPh>
    <phoneticPr fontId="2"/>
  </si>
  <si>
    <t>(4)　保育士宿舎借上支援事業費補助</t>
    <rPh sb="6" eb="7">
      <t>シ</t>
    </rPh>
    <rPh sb="7" eb="9">
      <t>シュクシャ</t>
    </rPh>
    <rPh sb="9" eb="10">
      <t>カ</t>
    </rPh>
    <rPh sb="10" eb="11">
      <t>ア</t>
    </rPh>
    <rPh sb="11" eb="13">
      <t>シエン</t>
    </rPh>
    <rPh sb="13" eb="15">
      <t>ジギョウ</t>
    </rPh>
    <rPh sb="15" eb="16">
      <t>ヒ</t>
    </rPh>
    <rPh sb="16" eb="18">
      <t>ホジョ</t>
    </rPh>
    <phoneticPr fontId="2"/>
  </si>
  <si>
    <t>・補助金は上限金額です。実支出額により補助金額は変動します。</t>
    <rPh sb="1" eb="4">
      <t>ホジョキン</t>
    </rPh>
    <rPh sb="5" eb="7">
      <t>ジョウゲン</t>
    </rPh>
    <rPh sb="7" eb="9">
      <t>キンガク</t>
    </rPh>
    <rPh sb="12" eb="15">
      <t>ジツシシュツ</t>
    </rPh>
    <rPh sb="15" eb="16">
      <t>ガク</t>
    </rPh>
    <rPh sb="19" eb="21">
      <t>ホジョ</t>
    </rPh>
    <rPh sb="21" eb="23">
      <t>キンガク</t>
    </rPh>
    <rPh sb="24" eb="26">
      <t>ヘンドウ</t>
    </rPh>
    <phoneticPr fontId="2"/>
  </si>
  <si>
    <t>・国の制度改正等により変更になる場合があります。</t>
    <rPh sb="1" eb="2">
      <t>クニ</t>
    </rPh>
    <rPh sb="3" eb="5">
      <t>セイド</t>
    </rPh>
    <rPh sb="5" eb="7">
      <t>カイセイ</t>
    </rPh>
    <rPh sb="7" eb="8">
      <t>トウ</t>
    </rPh>
    <rPh sb="11" eb="13">
      <t>ヘンコウ</t>
    </rPh>
    <rPh sb="16" eb="18">
      <t>バアイ</t>
    </rPh>
    <phoneticPr fontId="2"/>
  </si>
  <si>
    <t>・国の制度改正等により変更になる場合があります。</t>
    <rPh sb="1" eb="2">
      <t>クニ</t>
    </rPh>
    <rPh sb="3" eb="5">
      <t>セイド</t>
    </rPh>
    <rPh sb="5" eb="7">
      <t>カイセイ</t>
    </rPh>
    <rPh sb="7" eb="8">
      <t>トウ</t>
    </rPh>
    <rPh sb="16" eb="18">
      <t>バアイ</t>
    </rPh>
    <phoneticPr fontId="2"/>
  </si>
  <si>
    <t>　　特定教育・保育、特別利用保育、特別利用教育、特定地域型保育、特別利用地域型保育、特定利用地域型</t>
    <rPh sb="2" eb="4">
      <t>トクテイ</t>
    </rPh>
    <rPh sb="4" eb="6">
      <t>キョウイク</t>
    </rPh>
    <rPh sb="7" eb="9">
      <t>ホイク</t>
    </rPh>
    <rPh sb="10" eb="12">
      <t>トクベツ</t>
    </rPh>
    <rPh sb="12" eb="14">
      <t>リヨウ</t>
    </rPh>
    <rPh sb="14" eb="16">
      <t>ホイク</t>
    </rPh>
    <rPh sb="17" eb="19">
      <t>トクベツ</t>
    </rPh>
    <rPh sb="19" eb="21">
      <t>リヨウ</t>
    </rPh>
    <rPh sb="21" eb="23">
      <t>キョウイク</t>
    </rPh>
    <rPh sb="24" eb="26">
      <t>トクテイ</t>
    </rPh>
    <rPh sb="26" eb="29">
      <t>チイキガタ</t>
    </rPh>
    <rPh sb="29" eb="31">
      <t>ホイク</t>
    </rPh>
    <rPh sb="32" eb="34">
      <t>トクベツ</t>
    </rPh>
    <rPh sb="34" eb="36">
      <t>リヨウ</t>
    </rPh>
    <rPh sb="36" eb="39">
      <t>チイキガタ</t>
    </rPh>
    <rPh sb="39" eb="41">
      <t>ホイク</t>
    </rPh>
    <rPh sb="42" eb="44">
      <t>トクテイ</t>
    </rPh>
    <rPh sb="44" eb="46">
      <t>リヨウ</t>
    </rPh>
    <phoneticPr fontId="2"/>
  </si>
  <si>
    <t>　う。）に定める次に掲げるものの額の2分の1以内の額</t>
    <rPh sb="5" eb="6">
      <t>サダ</t>
    </rPh>
    <rPh sb="8" eb="9">
      <t>ツギ</t>
    </rPh>
    <rPh sb="10" eb="11">
      <t>カカ</t>
    </rPh>
    <rPh sb="16" eb="17">
      <t>ガク</t>
    </rPh>
    <rPh sb="19" eb="20">
      <t>ブン</t>
    </rPh>
    <rPh sb="22" eb="24">
      <t>イナイ</t>
    </rPh>
    <rPh sb="25" eb="26">
      <t>ガク</t>
    </rPh>
    <phoneticPr fontId="2"/>
  </si>
  <si>
    <t>　保育及び特例保育に要する費用の額の算定に関する基準等（平成27年内閣府告示第49号。以下「基準」とい</t>
    <rPh sb="18" eb="20">
      <t>サンテイ</t>
    </rPh>
    <rPh sb="21" eb="22">
      <t>カン</t>
    </rPh>
    <rPh sb="24" eb="26">
      <t>キジュン</t>
    </rPh>
    <rPh sb="26" eb="27">
      <t>トウ</t>
    </rPh>
    <rPh sb="28" eb="30">
      <t>ヘイセイ</t>
    </rPh>
    <rPh sb="32" eb="33">
      <t>ネン</t>
    </rPh>
    <rPh sb="33" eb="35">
      <t>ナイカク</t>
    </rPh>
    <rPh sb="35" eb="36">
      <t>フ</t>
    </rPh>
    <rPh sb="36" eb="38">
      <t>コクジ</t>
    </rPh>
    <rPh sb="38" eb="39">
      <t>ダイ</t>
    </rPh>
    <rPh sb="41" eb="42">
      <t>ゴウ</t>
    </rPh>
    <rPh sb="43" eb="45">
      <t>イカ</t>
    </rPh>
    <phoneticPr fontId="2"/>
  </si>
  <si>
    <t>　知）第4条の規定により算出された額（限度額）</t>
    <rPh sb="19" eb="21">
      <t>ゲンド</t>
    </rPh>
    <rPh sb="21" eb="22">
      <t>ガク</t>
    </rPh>
    <phoneticPr fontId="2"/>
  </si>
  <si>
    <t>　限度額）</t>
    <phoneticPr fontId="2"/>
  </si>
  <si>
    <t>・施設型給付費基準等による必要数を超えて加配した1歳児保育に従事する保育士等の雇用に要する経費と</t>
    <phoneticPr fontId="2"/>
  </si>
  <si>
    <t>　して、各月初日現在の対象児童（1歳児）数に次の3歳未満児入所率区分毎の月額単価を乗じた額の合計</t>
    <rPh sb="17" eb="19">
      <t>サイジ</t>
    </rPh>
    <phoneticPr fontId="2"/>
  </si>
  <si>
    <t>・低年齢児（乳児及び1･2歳児）の保育所等への途中入所に対応するために、あらかじめ保育士等を配置す</t>
    <phoneticPr fontId="2"/>
  </si>
  <si>
    <t>　る事業を実施する対象保育所における低年齢児途中入所担当保育士等の各月の受入可能児童数に以下の</t>
    <phoneticPr fontId="2"/>
  </si>
  <si>
    <t>　月額単価を乗じて得た額</t>
    <phoneticPr fontId="2"/>
  </si>
  <si>
    <t>　次官通知）別表間接補助事業の部保育体制強化事業の項第3欄に定める基準額（限度額）</t>
    <rPh sb="1" eb="3">
      <t>ジカン</t>
    </rPh>
    <rPh sb="3" eb="5">
      <t>ツウチ</t>
    </rPh>
    <rPh sb="18" eb="20">
      <t>タイセイ</t>
    </rPh>
    <rPh sb="20" eb="22">
      <t>キョウカ</t>
    </rPh>
    <phoneticPr fontId="2"/>
  </si>
  <si>
    <t>・保育対策総合支援事業費補助金交付要綱（平成30年10月17日付け厚生労働省発子1017第5号厚生労働事務</t>
    <rPh sb="1" eb="3">
      <t>ホイク</t>
    </rPh>
    <rPh sb="3" eb="5">
      <t>タイサク</t>
    </rPh>
    <rPh sb="5" eb="7">
      <t>ソウゴウ</t>
    </rPh>
    <rPh sb="7" eb="9">
      <t>シエン</t>
    </rPh>
    <rPh sb="9" eb="12">
      <t>ジギョウヒ</t>
    </rPh>
    <rPh sb="12" eb="15">
      <t>ホジョキン</t>
    </rPh>
    <rPh sb="15" eb="17">
      <t>コウフ</t>
    </rPh>
    <rPh sb="17" eb="19">
      <t>ヨウコウ</t>
    </rPh>
    <rPh sb="20" eb="22">
      <t>ヘイセイ</t>
    </rPh>
    <rPh sb="24" eb="25">
      <t>ネン</t>
    </rPh>
    <rPh sb="27" eb="28">
      <t>ガツ</t>
    </rPh>
    <rPh sb="30" eb="31">
      <t>ニチ</t>
    </rPh>
    <rPh sb="31" eb="32">
      <t>ツ</t>
    </rPh>
    <rPh sb="33" eb="35">
      <t>コウセイ</t>
    </rPh>
    <rPh sb="35" eb="38">
      <t>ロウドウショウ</t>
    </rPh>
    <phoneticPr fontId="2"/>
  </si>
  <si>
    <r>
      <rPr>
        <b/>
        <sz val="11"/>
        <color theme="1"/>
        <rFont val="ＭＳ ゴシック"/>
        <family val="3"/>
        <charset val="128"/>
      </rPr>
      <t>②調理員合同調理</t>
    </r>
    <r>
      <rPr>
        <sz val="11"/>
        <color theme="1"/>
        <rFont val="ＭＳ ゴシック"/>
        <family val="3"/>
        <charset val="128"/>
      </rPr>
      <t>（実施期間2カ月間：令和8年2月1日～3月31日）</t>
    </r>
    <rPh sb="1" eb="4">
      <t>チョウリイン</t>
    </rPh>
    <rPh sb="4" eb="6">
      <t>ゴウドウ</t>
    </rPh>
    <rPh sb="6" eb="8">
      <t>チョウリ</t>
    </rPh>
    <phoneticPr fontId="2"/>
  </si>
  <si>
    <r>
      <rPr>
        <b/>
        <sz val="11"/>
        <color theme="1"/>
        <rFont val="ＭＳ ゴシック"/>
        <family val="3"/>
        <charset val="128"/>
      </rPr>
      <t>ア　延長保育事業</t>
    </r>
    <r>
      <rPr>
        <sz val="11"/>
        <color theme="1"/>
        <rFont val="ＭＳ ゴシック"/>
        <family val="3"/>
        <charset val="128"/>
      </rPr>
      <t>…子ども・子育て支援交付金交付要綱（平成29年4月18日府子本第281号内閣総理大臣通</t>
    </r>
    <rPh sb="2" eb="4">
      <t>エンチョウ</t>
    </rPh>
    <rPh sb="4" eb="6">
      <t>ホイク</t>
    </rPh>
    <rPh sb="6" eb="8">
      <t>ジギョウ</t>
    </rPh>
    <rPh sb="9" eb="10">
      <t>コ</t>
    </rPh>
    <rPh sb="13" eb="15">
      <t>コソダ</t>
    </rPh>
    <rPh sb="16" eb="18">
      <t>シエン</t>
    </rPh>
    <rPh sb="18" eb="21">
      <t>コウフキン</t>
    </rPh>
    <rPh sb="21" eb="23">
      <t>コウフ</t>
    </rPh>
    <rPh sb="23" eb="25">
      <t>ヨウコウ</t>
    </rPh>
    <rPh sb="26" eb="28">
      <t>ヘイセイ</t>
    </rPh>
    <rPh sb="30" eb="31">
      <t>ネン</t>
    </rPh>
    <rPh sb="32" eb="33">
      <t>ガツ</t>
    </rPh>
    <rPh sb="35" eb="36">
      <t>ニチ</t>
    </rPh>
    <rPh sb="36" eb="37">
      <t>フ</t>
    </rPh>
    <rPh sb="37" eb="38">
      <t>コ</t>
    </rPh>
    <rPh sb="38" eb="39">
      <t>ホン</t>
    </rPh>
    <rPh sb="39" eb="40">
      <t>ダイ</t>
    </rPh>
    <rPh sb="43" eb="44">
      <t>ゴウ</t>
    </rPh>
    <rPh sb="44" eb="46">
      <t>ナイカク</t>
    </rPh>
    <rPh sb="46" eb="48">
      <t>ソウリ</t>
    </rPh>
    <phoneticPr fontId="2"/>
  </si>
  <si>
    <r>
      <rPr>
        <b/>
        <sz val="11"/>
        <color theme="1"/>
        <rFont val="ＭＳ ゴシック"/>
        <family val="3"/>
        <charset val="128"/>
      </rPr>
      <t>ウ　一時預かり事業</t>
    </r>
    <r>
      <rPr>
        <sz val="11"/>
        <color theme="1"/>
        <rFont val="ＭＳ ゴシック"/>
        <family val="3"/>
        <charset val="128"/>
      </rPr>
      <t>…子ども・子育て支援交付金交付要綱第4条の規定により算出された額（限度額）</t>
    </r>
    <rPh sb="2" eb="4">
      <t>イチジ</t>
    </rPh>
    <rPh sb="4" eb="5">
      <t>アズ</t>
    </rPh>
    <rPh sb="7" eb="9">
      <t>ジギョウ</t>
    </rPh>
    <rPh sb="26" eb="27">
      <t>ダイ</t>
    </rPh>
    <rPh sb="28" eb="29">
      <t>ジョウ</t>
    </rPh>
    <rPh sb="30" eb="32">
      <t>キテイ</t>
    </rPh>
    <rPh sb="35" eb="37">
      <t>サンシュツ</t>
    </rPh>
    <rPh sb="40" eb="41">
      <t>ガク</t>
    </rPh>
    <phoneticPr fontId="2"/>
  </si>
  <si>
    <r>
      <rPr>
        <b/>
        <sz val="11"/>
        <color theme="1"/>
        <rFont val="ＭＳ ゴシック"/>
        <family val="3"/>
        <charset val="128"/>
      </rPr>
      <t>エ　1歳児保育実施事業</t>
    </r>
    <r>
      <rPr>
        <sz val="11"/>
        <color theme="1"/>
        <rFont val="ＭＳ ゴシック"/>
        <family val="3"/>
        <charset val="128"/>
      </rPr>
      <t>…愛知県1歳児保育実施費補助金交付要綱第2の規定により算出された補助基本額（</t>
    </r>
    <rPh sb="3" eb="5">
      <t>サイジ</t>
    </rPh>
    <rPh sb="5" eb="7">
      <t>ホイク</t>
    </rPh>
    <rPh sb="7" eb="9">
      <t>ジッシ</t>
    </rPh>
    <rPh sb="9" eb="11">
      <t>ジギョウ</t>
    </rPh>
    <rPh sb="12" eb="15">
      <t>アイチケン</t>
    </rPh>
    <rPh sb="16" eb="18">
      <t>サイジ</t>
    </rPh>
    <rPh sb="18" eb="20">
      <t>ホイク</t>
    </rPh>
    <rPh sb="20" eb="22">
      <t>ジッシ</t>
    </rPh>
    <rPh sb="22" eb="23">
      <t>ヒ</t>
    </rPh>
    <rPh sb="23" eb="26">
      <t>ホジョキン</t>
    </rPh>
    <rPh sb="26" eb="28">
      <t>コウフ</t>
    </rPh>
    <rPh sb="28" eb="30">
      <t>ヨウコウ</t>
    </rPh>
    <rPh sb="30" eb="31">
      <t>ダイ</t>
    </rPh>
    <rPh sb="33" eb="35">
      <t>キテイ</t>
    </rPh>
    <rPh sb="38" eb="40">
      <t>サンシュツ</t>
    </rPh>
    <rPh sb="43" eb="45">
      <t>ホジョ</t>
    </rPh>
    <rPh sb="45" eb="46">
      <t>モト</t>
    </rPh>
    <phoneticPr fontId="2"/>
  </si>
  <si>
    <r>
      <t>①保育士合同保育</t>
    </r>
    <r>
      <rPr>
        <sz val="11"/>
        <color theme="1"/>
        <rFont val="ＭＳ ゴシック"/>
        <family val="3"/>
        <charset val="128"/>
      </rPr>
      <t>（実施期間6カ月間：令和7年10月1日～令和8年3月31日）</t>
    </r>
    <rPh sb="1" eb="4">
      <t>ホイクシ</t>
    </rPh>
    <rPh sb="4" eb="6">
      <t>ゴウドウ</t>
    </rPh>
    <rPh sb="6" eb="8">
      <t>ホイク</t>
    </rPh>
    <phoneticPr fontId="2"/>
  </si>
  <si>
    <r>
      <rPr>
        <b/>
        <sz val="11"/>
        <color theme="1"/>
        <rFont val="ＭＳ ゴシック"/>
        <family val="3"/>
        <charset val="128"/>
      </rPr>
      <t>オ　低年齢児途中入所円滑化事業</t>
    </r>
    <r>
      <rPr>
        <sz val="11"/>
        <color theme="1"/>
        <rFont val="ＭＳ ゴシック"/>
        <family val="3"/>
        <charset val="128"/>
      </rPr>
      <t>…愛知県低年齢児途中入所円滑化事業費補助金交付要綱第3条の規定によ</t>
    </r>
    <rPh sb="2" eb="5">
      <t>テイネンレイ</t>
    </rPh>
    <rPh sb="5" eb="6">
      <t>ジ</t>
    </rPh>
    <rPh sb="6" eb="8">
      <t>トチュウ</t>
    </rPh>
    <rPh sb="8" eb="10">
      <t>ニュウショ</t>
    </rPh>
    <rPh sb="10" eb="13">
      <t>エンカツカ</t>
    </rPh>
    <rPh sb="13" eb="15">
      <t>ジギョウ</t>
    </rPh>
    <rPh sb="16" eb="19">
      <t>アイチケン</t>
    </rPh>
    <rPh sb="19" eb="22">
      <t>テイネンレイ</t>
    </rPh>
    <rPh sb="22" eb="23">
      <t>ジ</t>
    </rPh>
    <rPh sb="23" eb="25">
      <t>トチュウ</t>
    </rPh>
    <rPh sb="25" eb="27">
      <t>ニュウショ</t>
    </rPh>
    <rPh sb="27" eb="30">
      <t>エンカツカ</t>
    </rPh>
    <rPh sb="30" eb="33">
      <t>ジギョウヒ</t>
    </rPh>
    <rPh sb="33" eb="36">
      <t>ホジョキン</t>
    </rPh>
    <rPh sb="36" eb="38">
      <t>コウフ</t>
    </rPh>
    <rPh sb="38" eb="40">
      <t>ヨウコウ</t>
    </rPh>
    <rPh sb="40" eb="41">
      <t>ダイ</t>
    </rPh>
    <rPh sb="42" eb="43">
      <t>ジョウ</t>
    </rPh>
    <rPh sb="44" eb="45">
      <t>ノリ</t>
    </rPh>
    <phoneticPr fontId="2"/>
  </si>
  <si>
    <t>　り算出された補助基本額（限度額）</t>
    <rPh sb="2" eb="4">
      <t>サンシュツ</t>
    </rPh>
    <rPh sb="7" eb="9">
      <t>ホジョ</t>
    </rPh>
    <rPh sb="9" eb="11">
      <t>キホン</t>
    </rPh>
    <rPh sb="11" eb="12">
      <t>ガク</t>
    </rPh>
    <phoneticPr fontId="2"/>
  </si>
  <si>
    <t>（R5.3月末定員数＋1人）</t>
    <rPh sb="5" eb="6">
      <t>ガツ</t>
    </rPh>
    <rPh sb="6" eb="7">
      <t>マツ</t>
    </rPh>
    <rPh sb="7" eb="9">
      <t>テイイン</t>
    </rPh>
    <rPh sb="9" eb="10">
      <t>スウ</t>
    </rPh>
    <rPh sb="12" eb="13">
      <t>ニン</t>
    </rPh>
    <phoneticPr fontId="2"/>
  </si>
  <si>
    <t>　（負担割合：国・市4分の3・事業者4分の1）</t>
    <rPh sb="2" eb="4">
      <t>フタン</t>
    </rPh>
    <rPh sb="4" eb="6">
      <t>ワリアイ</t>
    </rPh>
    <rPh sb="7" eb="8">
      <t>クニ</t>
    </rPh>
    <rPh sb="9" eb="10">
      <t>シ</t>
    </rPh>
    <rPh sb="11" eb="12">
      <t>ブン</t>
    </rPh>
    <rPh sb="15" eb="18">
      <t>ジギョウシャ</t>
    </rPh>
    <rPh sb="19" eb="20">
      <t>ブン</t>
    </rPh>
    <phoneticPr fontId="2"/>
  </si>
  <si>
    <t>・保育対策総合支援事業費補助金交付要綱別表間接補助事業の部保育士宿舎借り上げ支援事業の項第3欄</t>
    <rPh sb="19" eb="21">
      <t>ベッピョウ</t>
    </rPh>
    <phoneticPr fontId="2"/>
  </si>
  <si>
    <t>　に定める基準額（1人当たり月額51,000円）に4分の3を乗じて得た額（限度額）</t>
    <rPh sb="26" eb="27">
      <t>ブン</t>
    </rPh>
    <rPh sb="30" eb="31">
      <t>ジョウ</t>
    </rPh>
    <rPh sb="33" eb="34">
      <t>エ</t>
    </rPh>
    <rPh sb="35" eb="36">
      <t>ガク</t>
    </rPh>
    <phoneticPr fontId="2"/>
  </si>
  <si>
    <r>
      <rPr>
        <b/>
        <sz val="11"/>
        <color theme="1"/>
        <rFont val="ＭＳ ゴシック"/>
        <family val="3"/>
        <charset val="128"/>
      </rPr>
      <t>イ　延長保育事業（減免分）</t>
    </r>
    <r>
      <rPr>
        <sz val="11"/>
        <color theme="1"/>
        <rFont val="ＭＳ ゴシック"/>
        <family val="3"/>
        <charset val="128"/>
      </rPr>
      <t>…江南市立保育所の設置及び管理に関する条例（昭和39年条例第4号）の規</t>
    </r>
    <rPh sb="2" eb="4">
      <t>エンチョウ</t>
    </rPh>
    <rPh sb="4" eb="6">
      <t>ホイク</t>
    </rPh>
    <rPh sb="6" eb="8">
      <t>ジギョウ</t>
    </rPh>
    <rPh sb="9" eb="11">
      <t>ゲンメン</t>
    </rPh>
    <rPh sb="11" eb="12">
      <t>ブン</t>
    </rPh>
    <rPh sb="35" eb="37">
      <t>ショウワ</t>
    </rPh>
    <phoneticPr fontId="2"/>
  </si>
  <si>
    <t>　定の例により延長保育料を減免した場合における当該減免した額</t>
    <rPh sb="1" eb="2">
      <t>サダム</t>
    </rPh>
    <rPh sb="3" eb="4">
      <t>レイ</t>
    </rPh>
    <rPh sb="7" eb="9">
      <t>エンチョウ</t>
    </rPh>
    <rPh sb="9" eb="12">
      <t>ホイクリョウ</t>
    </rPh>
    <rPh sb="13" eb="15">
      <t>ゲンメン</t>
    </rPh>
    <rPh sb="17" eb="19">
      <t>バアイ</t>
    </rPh>
    <phoneticPr fontId="2"/>
  </si>
  <si>
    <t>特殊付帯工事</t>
    <rPh sb="0" eb="2">
      <t>トクシュ</t>
    </rPh>
    <rPh sb="2" eb="6">
      <t>フタイコウジ</t>
    </rPh>
    <phoneticPr fontId="2"/>
  </si>
  <si>
    <t>(d)</t>
    <phoneticPr fontId="2"/>
  </si>
  <si>
    <t>特殊付帯工事</t>
    <rPh sb="0" eb="2">
      <t>トクシュ</t>
    </rPh>
    <rPh sb="2" eb="6">
      <t>フタイコウジ</t>
    </rPh>
    <phoneticPr fontId="2"/>
  </si>
  <si>
    <t>工事費</t>
    <rPh sb="2" eb="3">
      <t>ヒ</t>
    </rPh>
    <phoneticPr fontId="2"/>
  </si>
  <si>
    <t>工事費</t>
    <rPh sb="0" eb="2">
      <t>コウジ</t>
    </rPh>
    <rPh sb="2" eb="3">
      <t>ヒ</t>
    </rPh>
    <phoneticPr fontId="2"/>
  </si>
  <si>
    <t>設計料加算（(a+b)×5％）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</si>
</sst>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名&quot;&quot;～&quot;"/>
    <numFmt numFmtId="177" formatCode="#\ ?/?&quot;相&quot;&quot;当&quot;"/>
    <numFmt numFmtId="178" formatCode="&quot;・&quot;&quot;定&quot;&quot;員&quot;0&quot;人&quot;&quot;の&quot;&quot;場&quot;&quot;合&quot;"/>
    <numFmt numFmtId="179" formatCode="?/100"/>
    <numFmt numFmtId="180" formatCode="0&quot;円&quot;"/>
    <numFmt numFmtId="181" formatCode="#,##0&quot;円&quot;"/>
    <numFmt numFmtId="182" formatCode="&quot;定&quot;&quot;員&quot;0&quot;人&quot;"/>
    <numFmt numFmtId="183" formatCode="0&quot;人&quot;"/>
    <numFmt numFmtId="184" formatCode="m/d;@"/>
  </numFmts>
  <fonts count="10">
    <font>
      <sz val="11"/>
      <color theme="1"/>
      <name val="Yu Gothic"/>
      <family val="2"/>
      <scheme val="minor"/>
    </font>
    <font>
      <sz val="11"/>
      <color theme="1"/>
      <name val="Yu Gothic"/>
      <family val="2"/>
      <scheme val="minor"/>
    </font>
    <font>
      <sz val="6"/>
      <name val="Yu Gothic"/>
      <family val="3"/>
      <charset val="128"/>
      <scheme val="minor"/>
    </font>
    <font>
      <sz val="12"/>
      <color theme="1"/>
      <name val="ＭＳ ゴシック"/>
      <family val="3"/>
      <charset val="128"/>
    </font>
    <font>
      <b/>
      <sz val="12"/>
      <color theme="1"/>
      <name val="ＭＳ ゴシック"/>
      <family val="3"/>
      <charset val="128"/>
    </font>
    <font>
      <sz val="11"/>
      <color theme="1"/>
      <name val="ＭＳ ゴシック"/>
      <family val="3"/>
      <charset val="128"/>
    </font>
    <font>
      <sz val="12"/>
      <color rgb="FFFFFFFF"/>
      <name val="ＭＳ ゴシック"/>
      <family val="3"/>
      <charset val="128"/>
    </font>
    <font>
      <sz val="12"/>
      <name val="ＭＳ ゴシック"/>
      <family val="3"/>
      <charset val="128"/>
    </font>
    <font>
      <sz val="11"/>
      <name val="ＭＳ ゴシック"/>
      <family val="3"/>
      <charset val="128"/>
    </font>
    <font>
      <b/>
      <sz val="11"/>
      <color theme="1"/>
      <name val="ＭＳ 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indexed="64"/>
      </right>
      <top/>
      <bottom/>
      <diagonal style="thin">
        <color auto="1"/>
      </diagonal>
    </border>
    <border diagonalUp="1">
      <left style="thin">
        <color auto="1"/>
      </left>
      <right/>
      <top/>
      <bottom style="thin">
        <color indexed="64"/>
      </bottom>
      <diagonal style="thin">
        <color auto="1"/>
      </diagonal>
    </border>
    <border diagonalUp="1">
      <left/>
      <right/>
      <top/>
      <bottom style="thin">
        <color indexed="64"/>
      </bottom>
      <diagonal style="thin">
        <color auto="1"/>
      </diagonal>
    </border>
    <border diagonalUp="1">
      <left/>
      <right style="thin">
        <color indexed="64"/>
      </right>
      <top/>
      <bottom style="thin">
        <color indexed="64"/>
      </bottom>
      <diagonal style="thin">
        <color auto="1"/>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95">
    <xf numFmtId="0" fontId="0" fillId="0" borderId="0" xfId="0"/>
    <xf numFmtId="38" fontId="3" fillId="0" borderId="3" xfId="1" applyFont="1" applyBorder="1" applyAlignment="1">
      <alignment vertical="center" wrapText="1"/>
    </xf>
    <xf numFmtId="38" fontId="3" fillId="0" borderId="3" xfId="0" applyNumberFormat="1" applyFont="1" applyBorder="1" applyAlignment="1">
      <alignment vertical="center" wrapText="1"/>
    </xf>
    <xf numFmtId="0" fontId="4" fillId="0" borderId="0" xfId="0" applyFont="1" applyAlignment="1">
      <alignment vertical="center"/>
    </xf>
    <xf numFmtId="0" fontId="3" fillId="0" borderId="0" xfId="0" applyFont="1" applyAlignment="1">
      <alignment vertical="center"/>
    </xf>
    <xf numFmtId="0" fontId="5" fillId="0" borderId="0" xfId="0" applyFont="1"/>
    <xf numFmtId="0" fontId="3" fillId="0" borderId="4" xfId="0" applyFont="1" applyBorder="1" applyAlignment="1">
      <alignment vertical="center" wrapText="1"/>
    </xf>
    <xf numFmtId="0" fontId="3" fillId="0" borderId="10" xfId="0" applyFont="1" applyBorder="1" applyAlignment="1">
      <alignment vertical="center" wrapText="1"/>
    </xf>
    <xf numFmtId="38" fontId="3" fillId="0" borderId="11" xfId="1" applyFont="1" applyBorder="1" applyAlignment="1">
      <alignment vertical="center" wrapText="1"/>
    </xf>
    <xf numFmtId="0" fontId="3" fillId="0" borderId="12" xfId="0" applyFont="1" applyBorder="1" applyAlignment="1">
      <alignment horizontal="center" vertical="center" wrapText="1"/>
    </xf>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3" fillId="0" borderId="18" xfId="0" applyFont="1" applyBorder="1" applyAlignment="1">
      <alignment vertical="center" wrapText="1"/>
    </xf>
    <xf numFmtId="38" fontId="3" fillId="0" borderId="19" xfId="1" applyFont="1" applyBorder="1" applyAlignment="1">
      <alignment vertical="center" wrapText="1"/>
    </xf>
    <xf numFmtId="0" fontId="3" fillId="0" borderId="20"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38" fontId="3" fillId="0" borderId="0" xfId="1" applyFont="1" applyBorder="1" applyAlignment="1">
      <alignment vertical="center" wrapText="1"/>
    </xf>
    <xf numFmtId="0" fontId="5" fillId="0" borderId="0" xfId="0" applyFont="1" applyAlignment="1">
      <alignment horizontal="right" vertical="center"/>
    </xf>
    <xf numFmtId="0" fontId="5" fillId="0" borderId="1" xfId="0" applyFont="1" applyBorder="1" applyAlignment="1">
      <alignment horizontal="center" vertical="center" wrapText="1"/>
    </xf>
    <xf numFmtId="176" fontId="5" fillId="0" borderId="1" xfId="0" applyNumberFormat="1" applyFont="1" applyBorder="1" applyAlignment="1">
      <alignment horizontal="left" vertical="center" wrapText="1"/>
    </xf>
    <xf numFmtId="3" fontId="5" fillId="0" borderId="1" xfId="0" applyNumberFormat="1" applyFont="1" applyBorder="1" applyAlignment="1">
      <alignment vertical="center" wrapText="1"/>
    </xf>
    <xf numFmtId="0" fontId="5" fillId="0" borderId="1" xfId="0" applyFont="1" applyBorder="1" applyAlignment="1">
      <alignment vertical="center" wrapText="1"/>
    </xf>
    <xf numFmtId="0" fontId="8" fillId="0" borderId="0" xfId="0" applyFont="1" applyAlignment="1">
      <alignment vertical="center"/>
    </xf>
    <xf numFmtId="0" fontId="5" fillId="0" borderId="0" xfId="0" applyFont="1" applyAlignment="1">
      <alignment vertical="center" wrapText="1"/>
    </xf>
    <xf numFmtId="0" fontId="3" fillId="2" borderId="3" xfId="0" applyNumberFormat="1" applyFont="1" applyFill="1" applyBorder="1" applyAlignment="1">
      <alignment vertical="center" wrapText="1"/>
    </xf>
    <xf numFmtId="0" fontId="8" fillId="0" borderId="0" xfId="0" applyFont="1"/>
    <xf numFmtId="178" fontId="5" fillId="0" borderId="0" xfId="0" applyNumberFormat="1" applyFont="1" applyAlignment="1">
      <alignment vertical="center"/>
    </xf>
    <xf numFmtId="0" fontId="5" fillId="0" borderId="0" xfId="0" applyFont="1" applyFill="1" applyAlignment="1">
      <alignment vertical="center"/>
    </xf>
    <xf numFmtId="178" fontId="5" fillId="0" borderId="0" xfId="0" applyNumberFormat="1" applyFont="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178" fontId="5" fillId="0" borderId="15" xfId="0" applyNumberFormat="1" applyFont="1" applyBorder="1" applyAlignment="1">
      <alignment horizontal="left" vertical="center"/>
    </xf>
    <xf numFmtId="9" fontId="5" fillId="0" borderId="0" xfId="2" applyFont="1" applyAlignment="1">
      <alignment horizontal="center" vertical="center"/>
    </xf>
    <xf numFmtId="0" fontId="5" fillId="2" borderId="5" xfId="0" applyFont="1" applyFill="1" applyBorder="1" applyAlignment="1">
      <alignment vertical="center"/>
    </xf>
    <xf numFmtId="0" fontId="5" fillId="2" borderId="7" xfId="0" applyFont="1" applyFill="1" applyBorder="1" applyAlignment="1">
      <alignment vertical="center"/>
    </xf>
    <xf numFmtId="0" fontId="5" fillId="2" borderId="6" xfId="0" applyFont="1" applyFill="1" applyBorder="1" applyAlignment="1">
      <alignment vertical="center"/>
    </xf>
    <xf numFmtId="0" fontId="5" fillId="2" borderId="13" xfId="0" applyFont="1" applyFill="1" applyBorder="1" applyAlignment="1">
      <alignment vertical="center"/>
    </xf>
    <xf numFmtId="0" fontId="5" fillId="2" borderId="15" xfId="0" applyFont="1" applyFill="1" applyBorder="1" applyAlignment="1">
      <alignment vertical="center"/>
    </xf>
    <xf numFmtId="0" fontId="5" fillId="2" borderId="14" xfId="0" applyFont="1" applyFill="1" applyBorder="1" applyAlignment="1">
      <alignment vertical="center"/>
    </xf>
    <xf numFmtId="179" fontId="5" fillId="0" borderId="0" xfId="0" applyNumberFormat="1" applyFont="1" applyAlignment="1">
      <alignment horizontal="center" vertical="center"/>
    </xf>
    <xf numFmtId="0" fontId="5" fillId="0" borderId="22" xfId="0" applyFont="1" applyBorder="1" applyAlignment="1">
      <alignment vertical="center"/>
    </xf>
    <xf numFmtId="0" fontId="3" fillId="0" borderId="2" xfId="0" applyFont="1" applyBorder="1" applyAlignment="1">
      <alignment vertical="center" wrapText="1"/>
    </xf>
    <xf numFmtId="38" fontId="5" fillId="0" borderId="0" xfId="1" applyFont="1" applyAlignment="1">
      <alignment vertical="center"/>
    </xf>
    <xf numFmtId="0" fontId="5" fillId="0" borderId="0" xfId="0" applyNumberFormat="1" applyFont="1" applyAlignment="1">
      <alignment vertical="center"/>
    </xf>
    <xf numFmtId="0"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Border="1" applyAlignment="1">
      <alignment vertical="center"/>
    </xf>
    <xf numFmtId="0" fontId="5" fillId="0" borderId="15" xfId="0" applyFont="1" applyBorder="1" applyAlignment="1">
      <alignment vertical="center"/>
    </xf>
    <xf numFmtId="0" fontId="5" fillId="0" borderId="0" xfId="0" applyFont="1" applyAlignment="1">
      <alignment horizontal="center" vertical="center" shrinkToFit="1"/>
    </xf>
    <xf numFmtId="0" fontId="5" fillId="0" borderId="0" xfId="0" applyFont="1" applyBorder="1" applyAlignment="1">
      <alignment horizontal="center" vertical="center"/>
    </xf>
    <xf numFmtId="0" fontId="0" fillId="0" borderId="0" xfId="0" applyBorder="1" applyAlignment="1">
      <alignment horizontal="center" vertical="center"/>
    </xf>
    <xf numFmtId="38" fontId="5" fillId="0" borderId="0" xfId="1" applyFont="1" applyBorder="1" applyAlignment="1">
      <alignment vertical="center"/>
    </xf>
    <xf numFmtId="38" fontId="0" fillId="0" borderId="0" xfId="1" applyFont="1" applyBorder="1" applyAlignment="1">
      <alignment vertical="center"/>
    </xf>
    <xf numFmtId="0" fontId="0" fillId="0" borderId="0" xfId="0" applyBorder="1" applyAlignment="1">
      <alignment vertical="center"/>
    </xf>
    <xf numFmtId="181" fontId="5" fillId="0" borderId="24" xfId="0" applyNumberFormat="1" applyFont="1" applyBorder="1" applyAlignment="1">
      <alignment horizontal="center" vertical="center"/>
    </xf>
    <xf numFmtId="181" fontId="5" fillId="0" borderId="42" xfId="0" applyNumberFormat="1" applyFont="1" applyBorder="1" applyAlignment="1">
      <alignment horizontal="center" vertical="center"/>
    </xf>
    <xf numFmtId="181" fontId="5" fillId="0" borderId="13" xfId="0" applyNumberFormat="1" applyFont="1" applyBorder="1" applyAlignment="1">
      <alignment vertical="center"/>
    </xf>
    <xf numFmtId="181" fontId="5" fillId="0" borderId="15" xfId="1" applyNumberFormat="1" applyFont="1" applyBorder="1" applyAlignment="1">
      <alignment vertical="center"/>
    </xf>
    <xf numFmtId="181" fontId="5" fillId="0" borderId="14" xfId="1" applyNumberFormat="1" applyFont="1" applyBorder="1" applyAlignment="1">
      <alignment vertical="center"/>
    </xf>
    <xf numFmtId="0" fontId="5" fillId="0" borderId="2" xfId="0" applyFont="1" applyFill="1" applyBorder="1" applyAlignment="1">
      <alignment vertical="center"/>
    </xf>
    <xf numFmtId="0" fontId="5" fillId="0" borderId="0" xfId="0" applyFont="1" applyFill="1" applyBorder="1" applyAlignment="1">
      <alignment vertical="center"/>
    </xf>
    <xf numFmtId="181" fontId="5" fillId="0" borderId="0" xfId="0" applyNumberFormat="1" applyFont="1" applyBorder="1" applyAlignment="1">
      <alignment vertical="center"/>
    </xf>
    <xf numFmtId="181" fontId="0" fillId="0" borderId="0" xfId="0" applyNumberFormat="1" applyBorder="1" applyAlignment="1">
      <alignment vertical="center"/>
    </xf>
    <xf numFmtId="0" fontId="5" fillId="0" borderId="5" xfId="0" applyFont="1" applyFill="1" applyBorder="1" applyAlignment="1">
      <alignment vertical="center"/>
    </xf>
    <xf numFmtId="0" fontId="5" fillId="0" borderId="21" xfId="0" applyFont="1" applyFill="1" applyBorder="1" applyAlignment="1">
      <alignment vertical="center"/>
    </xf>
    <xf numFmtId="0" fontId="5" fillId="0" borderId="22" xfId="0" applyFont="1" applyFill="1" applyBorder="1" applyAlignment="1">
      <alignment vertical="center"/>
    </xf>
    <xf numFmtId="0" fontId="5" fillId="0" borderId="13" xfId="0" applyFont="1" applyFill="1" applyBorder="1" applyAlignment="1">
      <alignment vertical="center"/>
    </xf>
    <xf numFmtId="0" fontId="5" fillId="0" borderId="15" xfId="0" applyFont="1" applyFill="1" applyBorder="1" applyAlignment="1">
      <alignment vertical="center"/>
    </xf>
    <xf numFmtId="0" fontId="5" fillId="0" borderId="14" xfId="0" applyFont="1" applyFill="1" applyBorder="1" applyAlignment="1">
      <alignment vertical="center"/>
    </xf>
    <xf numFmtId="12" fontId="5" fillId="0" borderId="0" xfId="0" applyNumberFormat="1" applyFont="1" applyAlignment="1">
      <alignment vertical="center"/>
    </xf>
    <xf numFmtId="0" fontId="0" fillId="0" borderId="0" xfId="0" applyNumberFormat="1" applyAlignment="1">
      <alignment vertical="center"/>
    </xf>
    <xf numFmtId="184" fontId="5" fillId="0" borderId="0" xfId="0" applyNumberFormat="1" applyFont="1" applyAlignment="1">
      <alignment vertical="center"/>
    </xf>
    <xf numFmtId="14" fontId="5" fillId="0" borderId="0" xfId="0" applyNumberFormat="1" applyFont="1" applyAlignment="1">
      <alignment vertical="center"/>
    </xf>
    <xf numFmtId="0" fontId="5" fillId="0" borderId="0" xfId="0" applyFont="1" applyAlignment="1">
      <alignment vertical="center" shrinkToFit="1"/>
    </xf>
    <xf numFmtId="0" fontId="9" fillId="0" borderId="0" xfId="0" applyFont="1" applyAlignment="1">
      <alignment vertical="center"/>
    </xf>
    <xf numFmtId="177" fontId="5" fillId="0" borderId="23" xfId="0" applyNumberFormat="1" applyFont="1" applyBorder="1" applyAlignment="1">
      <alignment vertical="center"/>
    </xf>
    <xf numFmtId="177" fontId="5" fillId="0" borderId="0" xfId="0" applyNumberFormat="1" applyFont="1" applyAlignment="1"/>
    <xf numFmtId="0" fontId="3" fillId="0" borderId="2" xfId="0" applyFont="1" applyBorder="1" applyAlignment="1">
      <alignment vertical="center" wrapText="1"/>
    </xf>
    <xf numFmtId="0" fontId="3" fillId="0" borderId="3" xfId="0" applyFont="1" applyBorder="1" applyAlignment="1">
      <alignment vertical="center" wrapText="1"/>
    </xf>
    <xf numFmtId="38" fontId="5" fillId="0" borderId="0" xfId="1" applyFont="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4" xfId="0" applyFont="1" applyFill="1" applyBorder="1" applyAlignment="1">
      <alignment vertical="center"/>
    </xf>
    <xf numFmtId="181" fontId="5" fillId="0" borderId="2" xfId="0" applyNumberFormat="1" applyFont="1" applyBorder="1" applyAlignment="1">
      <alignment vertical="center"/>
    </xf>
    <xf numFmtId="181" fontId="5" fillId="0" borderId="3" xfId="0" applyNumberFormat="1" applyFont="1" applyBorder="1" applyAlignment="1">
      <alignment vertical="center"/>
    </xf>
    <xf numFmtId="181" fontId="0" fillId="0" borderId="4" xfId="0" applyNumberFormat="1" applyBorder="1" applyAlignment="1">
      <alignment vertical="center"/>
    </xf>
    <xf numFmtId="180" fontId="5" fillId="0" borderId="2" xfId="0" applyNumberFormat="1" applyFont="1" applyFill="1" applyBorder="1" applyAlignment="1">
      <alignment vertical="center"/>
    </xf>
    <xf numFmtId="180" fontId="5" fillId="0" borderId="3" xfId="0" applyNumberFormat="1" applyFont="1" applyFill="1" applyBorder="1" applyAlignment="1">
      <alignment vertical="center"/>
    </xf>
    <xf numFmtId="180" fontId="5" fillId="0" borderId="4" xfId="0" applyNumberFormat="1" applyFont="1" applyFill="1" applyBorder="1" applyAlignment="1">
      <alignment vertical="center"/>
    </xf>
    <xf numFmtId="180" fontId="5" fillId="0" borderId="2" xfId="0" applyNumberFormat="1" applyFont="1" applyBorder="1" applyAlignment="1">
      <alignment vertical="center"/>
    </xf>
    <xf numFmtId="180" fontId="5" fillId="0" borderId="4" xfId="0" applyNumberFormat="1" applyFont="1" applyBorder="1" applyAlignment="1">
      <alignment vertical="center"/>
    </xf>
    <xf numFmtId="180" fontId="5" fillId="0" borderId="2" xfId="0" applyNumberFormat="1" applyFont="1" applyFill="1" applyBorder="1" applyAlignment="1">
      <alignment vertical="center" shrinkToFit="1"/>
    </xf>
    <xf numFmtId="180" fontId="5" fillId="0" borderId="3" xfId="0" applyNumberFormat="1" applyFont="1" applyFill="1" applyBorder="1" applyAlignment="1">
      <alignment vertical="center" shrinkToFit="1"/>
    </xf>
    <xf numFmtId="180" fontId="5" fillId="0" borderId="4" xfId="0" applyNumberFormat="1" applyFont="1" applyFill="1" applyBorder="1" applyAlignment="1">
      <alignment vertical="center" shrinkToFi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180" fontId="5" fillId="0" borderId="3"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2" xfId="0" applyFont="1" applyFill="1" applyBorder="1" applyAlignment="1">
      <alignment horizontal="center" vertical="center" shrinkToFit="1"/>
    </xf>
    <xf numFmtId="0" fontId="0" fillId="0" borderId="3" xfId="0" applyFill="1" applyBorder="1" applyAlignment="1">
      <alignment horizontal="center" vertical="center" shrinkToFit="1"/>
    </xf>
    <xf numFmtId="0" fontId="0" fillId="0" borderId="3" xfId="0" applyFill="1" applyBorder="1" applyAlignment="1">
      <alignment vertical="center" shrinkToFit="1"/>
    </xf>
    <xf numFmtId="0" fontId="0" fillId="0" borderId="4" xfId="0" applyBorder="1" applyAlignment="1">
      <alignment vertical="center" shrinkToFit="1"/>
    </xf>
    <xf numFmtId="38" fontId="5" fillId="0" borderId="2" xfId="1" applyFont="1" applyBorder="1" applyAlignment="1">
      <alignment vertical="center"/>
    </xf>
    <xf numFmtId="38" fontId="0" fillId="0" borderId="3" xfId="1" applyFont="1" applyBorder="1" applyAlignment="1">
      <alignment vertical="center"/>
    </xf>
    <xf numFmtId="38" fontId="0" fillId="0" borderId="4" xfId="1" applyFont="1" applyBorder="1" applyAlignment="1">
      <alignment vertical="center"/>
    </xf>
    <xf numFmtId="0" fontId="5" fillId="3" borderId="2" xfId="0" applyFont="1" applyFill="1" applyBorder="1" applyAlignment="1">
      <alignment horizontal="center" vertical="center" shrinkToFit="1"/>
    </xf>
    <xf numFmtId="0" fontId="0" fillId="3" borderId="3" xfId="0" applyFill="1" applyBorder="1" applyAlignment="1">
      <alignment horizontal="center" vertical="center" shrinkToFit="1"/>
    </xf>
    <xf numFmtId="0" fontId="0" fillId="3" borderId="4" xfId="0" applyFill="1" applyBorder="1" applyAlignment="1">
      <alignment horizontal="center" vertical="center" shrinkToFit="1"/>
    </xf>
    <xf numFmtId="0" fontId="0" fillId="0" borderId="3" xfId="0" applyBorder="1" applyAlignment="1">
      <alignment vertical="center"/>
    </xf>
    <xf numFmtId="0" fontId="0" fillId="0" borderId="4" xfId="0" applyBorder="1" applyAlignment="1">
      <alignment vertical="center"/>
    </xf>
    <xf numFmtId="0" fontId="5" fillId="0" borderId="0" xfId="0" applyFont="1" applyAlignment="1">
      <alignment horizontal="center" vertical="center" shrinkToFit="1"/>
    </xf>
    <xf numFmtId="0" fontId="5" fillId="0" borderId="0" xfId="0" applyFont="1" applyAlignment="1">
      <alignment horizontal="center" vertical="center"/>
    </xf>
    <xf numFmtId="9" fontId="5" fillId="0" borderId="0" xfId="2" applyFont="1" applyAlignment="1">
      <alignment horizontal="center" vertical="center"/>
    </xf>
    <xf numFmtId="179" fontId="5" fillId="0" borderId="0" xfId="0" applyNumberFormat="1" applyFont="1" applyAlignment="1">
      <alignment horizontal="center" vertical="center"/>
    </xf>
    <xf numFmtId="38" fontId="5" fillId="0" borderId="0" xfId="1" applyFont="1" applyAlignment="1">
      <alignment vertical="center" shrinkToFit="1"/>
    </xf>
    <xf numFmtId="0" fontId="0" fillId="3" borderId="3" xfId="0" applyFill="1" applyBorder="1" applyAlignment="1">
      <alignment vertical="center" shrinkToFit="1"/>
    </xf>
    <xf numFmtId="0" fontId="0" fillId="3" borderId="4" xfId="0" applyFill="1" applyBorder="1" applyAlignment="1">
      <alignment vertical="center"/>
    </xf>
    <xf numFmtId="0" fontId="0" fillId="3" borderId="3" xfId="0" applyFill="1" applyBorder="1" applyAlignment="1">
      <alignment horizontal="center" vertical="center"/>
    </xf>
    <xf numFmtId="38" fontId="5" fillId="0" borderId="5" xfId="1" applyFont="1" applyBorder="1" applyAlignment="1">
      <alignment vertical="center" wrapText="1"/>
    </xf>
    <xf numFmtId="0" fontId="0" fillId="0" borderId="7" xfId="0" applyBorder="1" applyAlignment="1">
      <alignment vertical="center" wrapText="1"/>
    </xf>
    <xf numFmtId="0" fontId="0" fillId="0" borderId="6" xfId="0" applyBorder="1" applyAlignment="1">
      <alignment vertical="center" wrapText="1"/>
    </xf>
    <xf numFmtId="0" fontId="0" fillId="0" borderId="21" xfId="0" applyBorder="1" applyAlignment="1">
      <alignment vertical="center" wrapText="1"/>
    </xf>
    <xf numFmtId="0" fontId="0" fillId="0" borderId="0" xfId="0" applyBorder="1" applyAlignment="1">
      <alignment vertical="center" wrapText="1"/>
    </xf>
    <xf numFmtId="0" fontId="0" fillId="0" borderId="22" xfId="0" applyBorder="1" applyAlignment="1">
      <alignment vertical="center" wrapText="1"/>
    </xf>
    <xf numFmtId="0" fontId="0" fillId="0" borderId="13" xfId="0"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xf numFmtId="181" fontId="5" fillId="0" borderId="43" xfId="1" applyNumberFormat="1" applyFont="1" applyBorder="1" applyAlignment="1">
      <alignment vertical="center"/>
    </xf>
    <xf numFmtId="181" fontId="5" fillId="0" borderId="44" xfId="1" applyNumberFormat="1" applyFont="1" applyBorder="1" applyAlignment="1">
      <alignment vertical="center"/>
    </xf>
    <xf numFmtId="0" fontId="5" fillId="0" borderId="42" xfId="0" applyFont="1" applyBorder="1" applyAlignment="1">
      <alignment vertical="top" wrapText="1"/>
    </xf>
    <xf numFmtId="0" fontId="5" fillId="0" borderId="43" xfId="0" applyFont="1" applyBorder="1" applyAlignment="1">
      <alignment vertical="top" wrapText="1"/>
    </xf>
    <xf numFmtId="0" fontId="5" fillId="0" borderId="44" xfId="0" applyFont="1" applyBorder="1" applyAlignment="1">
      <alignment vertical="top" wrapText="1"/>
    </xf>
    <xf numFmtId="0" fontId="5" fillId="0" borderId="13" xfId="0" applyFont="1" applyBorder="1" applyAlignment="1">
      <alignment vertical="top" wrapText="1"/>
    </xf>
    <xf numFmtId="0" fontId="5" fillId="0" borderId="15" xfId="0" applyFont="1" applyBorder="1" applyAlignment="1">
      <alignment vertical="top" wrapText="1"/>
    </xf>
    <xf numFmtId="0" fontId="5" fillId="0" borderId="14" xfId="0" applyFont="1" applyBorder="1" applyAlignment="1">
      <alignment vertical="top" wrapText="1"/>
    </xf>
    <xf numFmtId="0" fontId="5" fillId="3" borderId="2" xfId="0" applyFont="1" applyFill="1" applyBorder="1" applyAlignment="1">
      <alignment vertical="center"/>
    </xf>
    <xf numFmtId="0" fontId="5" fillId="3" borderId="3" xfId="0" applyFont="1" applyFill="1" applyBorder="1" applyAlignment="1">
      <alignment vertical="center"/>
    </xf>
    <xf numFmtId="0" fontId="5" fillId="3" borderId="4" xfId="0" applyFont="1" applyFill="1" applyBorder="1" applyAlignment="1">
      <alignment vertical="center"/>
    </xf>
    <xf numFmtId="38" fontId="5" fillId="0" borderId="2" xfId="1" applyFont="1" applyFill="1" applyBorder="1" applyAlignment="1">
      <alignment vertical="center"/>
    </xf>
    <xf numFmtId="38" fontId="5" fillId="0" borderId="3" xfId="1" applyFont="1" applyFill="1" applyBorder="1" applyAlignment="1">
      <alignment vertical="center"/>
    </xf>
    <xf numFmtId="38" fontId="5" fillId="0" borderId="4" xfId="1" applyFont="1" applyFill="1" applyBorder="1" applyAlignment="1">
      <alignment vertical="center"/>
    </xf>
    <xf numFmtId="181" fontId="5" fillId="0" borderId="2" xfId="1" applyNumberFormat="1" applyFont="1" applyFill="1" applyBorder="1" applyAlignment="1">
      <alignment vertical="center" shrinkToFit="1"/>
    </xf>
    <xf numFmtId="181" fontId="5" fillId="0" borderId="3" xfId="1" applyNumberFormat="1" applyFont="1" applyFill="1" applyBorder="1" applyAlignment="1">
      <alignment vertical="center" shrinkToFit="1"/>
    </xf>
    <xf numFmtId="181" fontId="5" fillId="0" borderId="5" xfId="0" applyNumberFormat="1" applyFont="1" applyBorder="1" applyAlignment="1">
      <alignment vertical="center"/>
    </xf>
    <xf numFmtId="181" fontId="0" fillId="0" borderId="7" xfId="0" applyNumberFormat="1" applyBorder="1" applyAlignment="1">
      <alignment vertical="center"/>
    </xf>
    <xf numFmtId="181" fontId="0" fillId="0" borderId="6" xfId="0" applyNumberFormat="1" applyBorder="1" applyAlignment="1">
      <alignment vertical="center"/>
    </xf>
    <xf numFmtId="0" fontId="5" fillId="0" borderId="7" xfId="0" applyFont="1" applyFill="1" applyBorder="1" applyAlignment="1">
      <alignment vertical="center" shrinkToFit="1"/>
    </xf>
    <xf numFmtId="0" fontId="5" fillId="0" borderId="6" xfId="0" applyFont="1" applyFill="1" applyBorder="1" applyAlignment="1">
      <alignment vertical="center" shrinkToFit="1"/>
    </xf>
    <xf numFmtId="181" fontId="5" fillId="0" borderId="25" xfId="1" applyNumberFormat="1" applyFont="1" applyBorder="1" applyAlignment="1">
      <alignment vertical="center"/>
    </xf>
    <xf numFmtId="181" fontId="5" fillId="0" borderId="26" xfId="1" applyNumberFormat="1"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26" xfId="0" applyFont="1" applyBorder="1" applyAlignment="1">
      <alignment vertical="center"/>
    </xf>
    <xf numFmtId="0" fontId="0" fillId="0" borderId="21" xfId="0" applyBorder="1" applyAlignment="1">
      <alignment vertical="center"/>
    </xf>
    <xf numFmtId="0" fontId="0" fillId="0" borderId="0"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0" borderId="15" xfId="0" applyBorder="1" applyAlignment="1">
      <alignment vertical="center"/>
    </xf>
    <xf numFmtId="0" fontId="0" fillId="0" borderId="14" xfId="0" applyBorder="1" applyAlignment="1">
      <alignment vertical="center"/>
    </xf>
    <xf numFmtId="0" fontId="5" fillId="3" borderId="24" xfId="0" applyFont="1" applyFill="1" applyBorder="1" applyAlignment="1">
      <alignment vertical="center"/>
    </xf>
    <xf numFmtId="0" fontId="5" fillId="3" borderId="25" xfId="0" applyFont="1" applyFill="1" applyBorder="1" applyAlignment="1">
      <alignment vertical="center"/>
    </xf>
    <xf numFmtId="0" fontId="5" fillId="3" borderId="26" xfId="0" applyFont="1" applyFill="1" applyBorder="1" applyAlignment="1">
      <alignment vertical="center"/>
    </xf>
    <xf numFmtId="38" fontId="5" fillId="0" borderId="24" xfId="1" applyFont="1" applyFill="1" applyBorder="1" applyAlignment="1">
      <alignment vertical="center"/>
    </xf>
    <xf numFmtId="38" fontId="5" fillId="0" borderId="25" xfId="1" applyFont="1" applyFill="1" applyBorder="1" applyAlignment="1">
      <alignment vertical="center"/>
    </xf>
    <xf numFmtId="38" fontId="5" fillId="0" borderId="26" xfId="1" applyFont="1" applyFill="1" applyBorder="1" applyAlignment="1">
      <alignment vertical="center"/>
    </xf>
    <xf numFmtId="0" fontId="5" fillId="3" borderId="30" xfId="0" applyFont="1" applyFill="1" applyBorder="1" applyAlignment="1">
      <alignment vertical="center"/>
    </xf>
    <xf numFmtId="0" fontId="5" fillId="3" borderId="31" xfId="0" applyFont="1" applyFill="1" applyBorder="1" applyAlignment="1">
      <alignment vertical="center"/>
    </xf>
    <xf numFmtId="0" fontId="5" fillId="3" borderId="32" xfId="0" applyFont="1" applyFill="1" applyBorder="1" applyAlignment="1">
      <alignment vertical="center"/>
    </xf>
    <xf numFmtId="38" fontId="5" fillId="0" borderId="30" xfId="1" applyFont="1" applyFill="1" applyBorder="1" applyAlignment="1">
      <alignment vertical="center"/>
    </xf>
    <xf numFmtId="38" fontId="5" fillId="0" borderId="31" xfId="1" applyFont="1" applyFill="1" applyBorder="1" applyAlignment="1">
      <alignment vertical="center"/>
    </xf>
    <xf numFmtId="38" fontId="5" fillId="0" borderId="32" xfId="1" applyFont="1" applyFill="1" applyBorder="1" applyAlignment="1">
      <alignment vertical="center"/>
    </xf>
    <xf numFmtId="183" fontId="5" fillId="0" borderId="2" xfId="1" applyNumberFormat="1" applyFont="1" applyFill="1" applyBorder="1" applyAlignment="1">
      <alignment vertical="center"/>
    </xf>
    <xf numFmtId="183" fontId="5" fillId="0" borderId="3" xfId="1" applyNumberFormat="1" applyFont="1" applyFill="1" applyBorder="1" applyAlignment="1">
      <alignment vertical="center"/>
    </xf>
    <xf numFmtId="183" fontId="5" fillId="0" borderId="4" xfId="1" applyNumberFormat="1" applyFont="1" applyFill="1" applyBorder="1" applyAlignment="1">
      <alignment vertical="center"/>
    </xf>
    <xf numFmtId="182" fontId="5" fillId="3" borderId="2" xfId="1" applyNumberFormat="1" applyFont="1" applyFill="1" applyBorder="1" applyAlignment="1">
      <alignment horizontal="center" vertical="center"/>
    </xf>
    <xf numFmtId="182" fontId="5" fillId="3" borderId="3" xfId="1" applyNumberFormat="1" applyFont="1" applyFill="1" applyBorder="1" applyAlignment="1">
      <alignment horizontal="center" vertical="center"/>
    </xf>
    <xf numFmtId="182" fontId="5" fillId="3" borderId="4" xfId="1" applyNumberFormat="1" applyFont="1" applyFill="1" applyBorder="1" applyAlignment="1">
      <alignment horizontal="center" vertical="center"/>
    </xf>
    <xf numFmtId="38" fontId="5" fillId="0" borderId="3" xfId="1" applyFont="1" applyBorder="1" applyAlignment="1">
      <alignment vertical="center"/>
    </xf>
    <xf numFmtId="38" fontId="5" fillId="0" borderId="4" xfId="1" applyFont="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4" xfId="1" applyFont="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4" xfId="0" applyFont="1" applyFill="1" applyBorder="1" applyAlignment="1">
      <alignment vertical="center"/>
    </xf>
    <xf numFmtId="0" fontId="5" fillId="2" borderId="25" xfId="0" applyFont="1" applyFill="1" applyBorder="1" applyAlignment="1">
      <alignment vertical="center"/>
    </xf>
    <xf numFmtId="0" fontId="5" fillId="2" borderId="26" xfId="0" applyFont="1" applyFill="1" applyBorder="1" applyAlignment="1">
      <alignment vertical="center"/>
    </xf>
    <xf numFmtId="38" fontId="5" fillId="0" borderId="24" xfId="1" applyFont="1" applyFill="1" applyBorder="1" applyAlignment="1">
      <alignment horizontal="center" vertical="center"/>
    </xf>
    <xf numFmtId="38" fontId="5" fillId="0" borderId="25" xfId="1" applyFont="1" applyFill="1" applyBorder="1" applyAlignment="1">
      <alignment horizontal="center" vertical="center"/>
    </xf>
    <xf numFmtId="38" fontId="5" fillId="0" borderId="26" xfId="1" applyFont="1" applyFill="1" applyBorder="1" applyAlignment="1">
      <alignment horizontal="center" vertical="center"/>
    </xf>
    <xf numFmtId="0" fontId="5" fillId="2" borderId="30" xfId="0" applyFont="1" applyFill="1" applyBorder="1" applyAlignment="1">
      <alignment vertical="center"/>
    </xf>
    <xf numFmtId="0" fontId="5" fillId="2" borderId="31" xfId="0" applyFont="1" applyFill="1" applyBorder="1" applyAlignment="1">
      <alignment vertical="center"/>
    </xf>
    <xf numFmtId="0" fontId="5" fillId="2" borderId="32" xfId="0" applyFont="1" applyFill="1" applyBorder="1" applyAlignment="1">
      <alignment vertical="center"/>
    </xf>
    <xf numFmtId="38" fontId="5" fillId="0" borderId="30" xfId="1" applyFont="1" applyFill="1" applyBorder="1" applyAlignment="1">
      <alignment horizontal="center" vertical="center"/>
    </xf>
    <xf numFmtId="38" fontId="5" fillId="0" borderId="31" xfId="1" applyFont="1" applyFill="1" applyBorder="1" applyAlignment="1">
      <alignment horizontal="center" vertical="center"/>
    </xf>
    <xf numFmtId="38" fontId="5" fillId="0" borderId="32" xfId="1" applyFont="1" applyFill="1" applyBorder="1" applyAlignment="1">
      <alignment horizontal="center" vertical="center"/>
    </xf>
    <xf numFmtId="38" fontId="5" fillId="0" borderId="1" xfId="1" applyFont="1" applyBorder="1" applyAlignment="1">
      <alignment vertical="center"/>
    </xf>
    <xf numFmtId="38" fontId="5" fillId="0" borderId="35" xfId="1" applyFont="1" applyBorder="1" applyAlignment="1">
      <alignment vertical="center"/>
    </xf>
    <xf numFmtId="38" fontId="5" fillId="0" borderId="33" xfId="1" applyFont="1" applyBorder="1" applyAlignment="1">
      <alignment vertical="center"/>
    </xf>
    <xf numFmtId="38" fontId="5" fillId="0" borderId="34" xfId="1" applyFont="1" applyBorder="1" applyAlignment="1">
      <alignment vertical="center"/>
    </xf>
    <xf numFmtId="0" fontId="5" fillId="0" borderId="36" xfId="0" applyFont="1" applyBorder="1" applyAlignment="1">
      <alignment vertical="center"/>
    </xf>
    <xf numFmtId="0" fontId="5" fillId="0" borderId="37"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38" fontId="5" fillId="0" borderId="27" xfId="1" applyFont="1" applyBorder="1" applyAlignment="1">
      <alignment vertical="center"/>
    </xf>
    <xf numFmtId="38" fontId="5" fillId="0" borderId="28" xfId="1" applyFont="1" applyBorder="1" applyAlignment="1">
      <alignment vertical="center"/>
    </xf>
    <xf numFmtId="38" fontId="5" fillId="0" borderId="29" xfId="1" applyFont="1" applyBorder="1" applyAlignment="1">
      <alignment vertical="center"/>
    </xf>
    <xf numFmtId="0" fontId="5" fillId="2" borderId="27" xfId="0" applyFont="1" applyFill="1" applyBorder="1" applyAlignment="1">
      <alignment vertical="center"/>
    </xf>
    <xf numFmtId="0" fontId="5" fillId="2" borderId="28" xfId="0" applyFont="1" applyFill="1" applyBorder="1" applyAlignment="1">
      <alignment vertical="center"/>
    </xf>
    <xf numFmtId="0" fontId="5" fillId="2" borderId="29" xfId="0" applyFont="1" applyFill="1" applyBorder="1" applyAlignment="1">
      <alignment vertical="center"/>
    </xf>
    <xf numFmtId="9" fontId="5" fillId="0" borderId="27" xfId="2" applyFont="1" applyBorder="1" applyAlignment="1">
      <alignment horizontal="center" vertical="center"/>
    </xf>
    <xf numFmtId="9" fontId="5" fillId="0" borderId="28" xfId="2" applyFont="1" applyBorder="1" applyAlignment="1">
      <alignment horizontal="center" vertical="center"/>
    </xf>
    <xf numFmtId="9" fontId="5" fillId="0" borderId="29" xfId="2" applyFont="1" applyBorder="1" applyAlignment="1">
      <alignment horizontal="center" vertical="center"/>
    </xf>
    <xf numFmtId="38" fontId="5" fillId="0" borderId="13" xfId="1" applyFont="1" applyBorder="1" applyAlignment="1">
      <alignment vertical="center"/>
    </xf>
    <xf numFmtId="38" fontId="5" fillId="0" borderId="15" xfId="1" applyFont="1" applyBorder="1" applyAlignment="1">
      <alignment vertical="center"/>
    </xf>
    <xf numFmtId="38" fontId="5" fillId="0" borderId="14" xfId="1" applyFont="1" applyBorder="1" applyAlignment="1">
      <alignment vertical="center"/>
    </xf>
    <xf numFmtId="38" fontId="5" fillId="0" borderId="24" xfId="1" applyFont="1" applyBorder="1" applyAlignment="1">
      <alignment vertical="center"/>
    </xf>
    <xf numFmtId="38" fontId="5" fillId="0" borderId="25" xfId="1" applyFont="1" applyBorder="1" applyAlignment="1">
      <alignment vertical="center"/>
    </xf>
    <xf numFmtId="38" fontId="5" fillId="0" borderId="26" xfId="1" applyFont="1" applyBorder="1" applyAlignment="1">
      <alignment vertical="center"/>
    </xf>
    <xf numFmtId="178" fontId="5" fillId="0" borderId="15" xfId="0" applyNumberFormat="1" applyFont="1" applyBorder="1" applyAlignment="1">
      <alignment horizontal="left"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38" fontId="5" fillId="0" borderId="24" xfId="1" applyFont="1" applyBorder="1" applyAlignment="1">
      <alignment horizontal="center" vertical="center"/>
    </xf>
    <xf numFmtId="38" fontId="5" fillId="0" borderId="25" xfId="1" applyFont="1" applyBorder="1" applyAlignment="1">
      <alignment horizontal="center" vertical="center"/>
    </xf>
    <xf numFmtId="38" fontId="5" fillId="0" borderId="26" xfId="1" applyFont="1" applyBorder="1" applyAlignment="1">
      <alignment horizontal="center" vertical="center"/>
    </xf>
    <xf numFmtId="38" fontId="5" fillId="0" borderId="30" xfId="1" applyFont="1" applyBorder="1" applyAlignment="1">
      <alignment horizontal="center" vertical="center"/>
    </xf>
    <xf numFmtId="38" fontId="5" fillId="0" borderId="31" xfId="1" applyFont="1" applyBorder="1" applyAlignment="1">
      <alignment horizontal="center" vertical="center"/>
    </xf>
    <xf numFmtId="38" fontId="5" fillId="0" borderId="32" xfId="1" applyFont="1" applyBorder="1" applyAlignment="1">
      <alignment horizontal="center" vertical="center"/>
    </xf>
    <xf numFmtId="38" fontId="5" fillId="0" borderId="30" xfId="1" applyFont="1" applyBorder="1" applyAlignment="1">
      <alignment vertical="center"/>
    </xf>
    <xf numFmtId="38" fontId="5" fillId="0" borderId="31" xfId="1" applyFont="1" applyBorder="1" applyAlignment="1">
      <alignment vertical="center"/>
    </xf>
    <xf numFmtId="38" fontId="5" fillId="0" borderId="32" xfId="1" applyFont="1" applyBorder="1" applyAlignment="1">
      <alignment vertical="center"/>
    </xf>
    <xf numFmtId="183" fontId="5" fillId="0" borderId="2" xfId="1" applyNumberFormat="1" applyFont="1" applyBorder="1" applyAlignment="1">
      <alignment vertical="center"/>
    </xf>
    <xf numFmtId="183" fontId="5" fillId="0" borderId="3" xfId="1" applyNumberFormat="1" applyFont="1" applyBorder="1" applyAlignment="1">
      <alignment vertical="center"/>
    </xf>
    <xf numFmtId="183" fontId="5" fillId="0" borderId="4" xfId="1" applyNumberFormat="1"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38" fontId="5" fillId="0" borderId="2" xfId="0" applyNumberFormat="1" applyFont="1" applyBorder="1" applyAlignment="1">
      <alignment vertical="center"/>
    </xf>
    <xf numFmtId="0" fontId="5" fillId="2" borderId="5" xfId="0" applyFont="1" applyFill="1" applyBorder="1" applyAlignment="1">
      <alignment vertical="center"/>
    </xf>
    <xf numFmtId="0" fontId="5" fillId="2" borderId="7" xfId="0" applyFont="1" applyFill="1" applyBorder="1" applyAlignment="1">
      <alignment vertical="center"/>
    </xf>
    <xf numFmtId="0" fontId="5" fillId="2" borderId="6" xfId="0" applyFont="1" applyFill="1" applyBorder="1" applyAlignment="1">
      <alignment vertical="center"/>
    </xf>
    <xf numFmtId="0" fontId="5" fillId="2" borderId="21" xfId="0" applyFont="1" applyFill="1" applyBorder="1" applyAlignment="1">
      <alignment vertical="center"/>
    </xf>
    <xf numFmtId="0" fontId="5" fillId="2" borderId="0" xfId="0" applyFont="1" applyFill="1" applyBorder="1" applyAlignment="1">
      <alignment vertical="center"/>
    </xf>
    <xf numFmtId="0" fontId="5" fillId="2" borderId="22" xfId="0" applyFont="1" applyFill="1" applyBorder="1" applyAlignment="1">
      <alignment vertical="center"/>
    </xf>
    <xf numFmtId="0" fontId="5" fillId="2" borderId="13" xfId="0" applyFont="1" applyFill="1" applyBorder="1" applyAlignment="1">
      <alignment vertical="center"/>
    </xf>
    <xf numFmtId="0" fontId="5" fillId="2" borderId="15" xfId="0" applyFont="1" applyFill="1" applyBorder="1" applyAlignment="1">
      <alignment vertical="center"/>
    </xf>
    <xf numFmtId="0" fontId="5" fillId="2" borderId="14" xfId="0" applyFont="1" applyFill="1" applyBorder="1" applyAlignment="1">
      <alignment vertical="center"/>
    </xf>
    <xf numFmtId="0" fontId="5" fillId="0" borderId="30" xfId="0" applyFont="1" applyBorder="1" applyAlignment="1">
      <alignment vertical="center"/>
    </xf>
    <xf numFmtId="0" fontId="5" fillId="0" borderId="31" xfId="0" applyFont="1" applyBorder="1" applyAlignment="1">
      <alignment vertical="center"/>
    </xf>
    <xf numFmtId="38" fontId="5" fillId="0" borderId="30" xfId="0" applyNumberFormat="1" applyFont="1" applyBorder="1" applyAlignment="1">
      <alignment vertical="center"/>
    </xf>
    <xf numFmtId="0" fontId="5" fillId="0" borderId="3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38" fontId="5" fillId="0" borderId="24" xfId="0" applyNumberFormat="1" applyFont="1" applyBorder="1" applyAlignment="1">
      <alignment vertical="center"/>
    </xf>
    <xf numFmtId="177" fontId="5" fillId="0" borderId="0" xfId="0" applyNumberFormat="1" applyFont="1" applyAlignment="1">
      <alignment horizontal="lef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5" fillId="0" borderId="5" xfId="0" applyFont="1" applyBorder="1" applyAlignment="1">
      <alignment vertical="center"/>
    </xf>
    <xf numFmtId="0" fontId="5" fillId="0" borderId="6"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5" fillId="0" borderId="27" xfId="0" applyFont="1" applyBorder="1" applyAlignment="1">
      <alignment vertical="center"/>
    </xf>
    <xf numFmtId="0" fontId="5" fillId="0" borderId="28" xfId="0" applyFont="1" applyBorder="1" applyAlignment="1">
      <alignment vertical="center"/>
    </xf>
    <xf numFmtId="38" fontId="5" fillId="0" borderId="27" xfId="0" applyNumberFormat="1" applyFont="1" applyBorder="1" applyAlignment="1">
      <alignment vertical="center"/>
    </xf>
    <xf numFmtId="0" fontId="5" fillId="0" borderId="29" xfId="0" applyFont="1" applyBorder="1" applyAlignment="1">
      <alignmen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0D318-4B26-4451-BBBF-05C3082428A1}">
  <dimension ref="A1:BL175"/>
  <sheetViews>
    <sheetView showGridLines="0" tabSelected="1" view="pageBreakPreview" zoomScale="85" zoomScaleNormal="100" zoomScaleSheetLayoutView="85" workbookViewId="0">
      <selection activeCell="R11" sqref="R11"/>
    </sheetView>
  </sheetViews>
  <sheetFormatPr defaultRowHeight="13.5"/>
  <cols>
    <col min="1" max="20" width="3.75" style="12" customWidth="1"/>
    <col min="21" max="23" width="3.875" style="12" customWidth="1"/>
    <col min="24" max="24" width="3.75" style="12" customWidth="1"/>
    <col min="25" max="25" width="9.5" style="12" bestFit="1" customWidth="1"/>
    <col min="26" max="26" width="9" style="12" customWidth="1"/>
    <col min="27" max="28" width="13.25" style="12" customWidth="1"/>
    <col min="29" max="29" width="9" style="12" customWidth="1"/>
    <col min="30" max="30" width="12.875" style="12" customWidth="1"/>
    <col min="31" max="33" width="9" style="12" customWidth="1"/>
    <col min="34" max="35" width="13.25" style="12" customWidth="1"/>
    <col min="36" max="36" width="9" style="12" customWidth="1"/>
    <col min="37" max="37" width="20.25" style="12" customWidth="1"/>
    <col min="38" max="40" width="9" style="12" customWidth="1"/>
    <col min="41" max="42" width="13.25" style="12" customWidth="1"/>
    <col min="43" max="43" width="9" style="12" customWidth="1"/>
    <col min="44" max="44" width="20.25" style="12" customWidth="1"/>
    <col min="45" max="48" width="9" style="12" customWidth="1"/>
    <col min="49" max="16384" width="9" style="12"/>
  </cols>
  <sheetData>
    <row r="1" spans="1:45" ht="27.75" customHeight="1">
      <c r="V1" s="291" t="s">
        <v>1</v>
      </c>
      <c r="W1" s="292"/>
      <c r="X1" s="293"/>
    </row>
    <row r="2" spans="1:45" ht="14.25">
      <c r="A2" s="294" t="s">
        <v>0</v>
      </c>
      <c r="B2" s="294"/>
      <c r="C2" s="294"/>
      <c r="D2" s="294"/>
      <c r="E2" s="294"/>
      <c r="F2" s="294"/>
      <c r="G2" s="294"/>
      <c r="H2" s="294"/>
      <c r="I2" s="294"/>
      <c r="J2" s="294"/>
      <c r="K2" s="294"/>
      <c r="L2" s="294"/>
      <c r="M2" s="294"/>
      <c r="N2" s="294"/>
      <c r="O2" s="294"/>
      <c r="P2" s="294"/>
      <c r="Q2" s="294"/>
      <c r="R2" s="294"/>
      <c r="S2" s="294"/>
      <c r="T2" s="294"/>
      <c r="U2" s="294"/>
      <c r="V2" s="294"/>
      <c r="W2" s="294"/>
      <c r="X2" s="294"/>
    </row>
    <row r="4" spans="1:45" ht="16.5" customHeight="1">
      <c r="A4" s="77" t="s">
        <v>142</v>
      </c>
    </row>
    <row r="5" spans="1:45" ht="16.5" customHeight="1">
      <c r="A5" s="77" t="s">
        <v>149</v>
      </c>
    </row>
    <row r="6" spans="1:45" ht="16.5" customHeight="1">
      <c r="B6" s="12" t="s">
        <v>145</v>
      </c>
    </row>
    <row r="7" spans="1:45" ht="16.5" customHeight="1">
      <c r="B7" s="12" t="s">
        <v>155</v>
      </c>
    </row>
    <row r="8" spans="1:45" ht="16.5" customHeight="1">
      <c r="B8" s="12" t="s">
        <v>156</v>
      </c>
    </row>
    <row r="9" spans="1:45" ht="16.5" customHeight="1">
      <c r="A9" s="77" t="s">
        <v>150</v>
      </c>
    </row>
    <row r="10" spans="1:45" ht="16.5" customHeight="1">
      <c r="A10" s="12" t="s">
        <v>178</v>
      </c>
    </row>
    <row r="11" spans="1:45" ht="16.5" customHeight="1">
      <c r="B11" s="231">
        <v>214</v>
      </c>
      <c r="C11" s="231"/>
      <c r="D11" s="231"/>
      <c r="E11" s="231"/>
      <c r="F11" s="231"/>
      <c r="G11" s="28" t="s">
        <v>44</v>
      </c>
      <c r="I11" s="28"/>
      <c r="J11" s="28"/>
      <c r="R11" s="19" t="s">
        <v>125</v>
      </c>
    </row>
    <row r="12" spans="1:45" ht="16.5" customHeight="1">
      <c r="B12" s="31"/>
      <c r="C12" s="32"/>
      <c r="D12" s="32"/>
      <c r="E12" s="32"/>
      <c r="F12" s="33"/>
      <c r="G12" s="191" t="s">
        <v>35</v>
      </c>
      <c r="H12" s="192"/>
      <c r="I12" s="192"/>
      <c r="J12" s="192"/>
      <c r="K12" s="192"/>
      <c r="L12" s="192"/>
      <c r="M12" s="193"/>
      <c r="N12" s="191" t="s">
        <v>126</v>
      </c>
      <c r="O12" s="192"/>
      <c r="P12" s="192"/>
      <c r="Q12" s="192"/>
      <c r="R12" s="193"/>
      <c r="AA12" s="277" t="s">
        <v>3</v>
      </c>
      <c r="AB12" s="278"/>
      <c r="AC12" s="44"/>
      <c r="AD12" s="26">
        <f>B11</f>
        <v>214</v>
      </c>
      <c r="AE12" s="6" t="s">
        <v>4</v>
      </c>
      <c r="AH12" s="277" t="s">
        <v>3</v>
      </c>
      <c r="AI12" s="278"/>
      <c r="AJ12" s="44"/>
      <c r="AK12" s="26">
        <f>B21</f>
        <v>240</v>
      </c>
      <c r="AL12" s="6" t="s">
        <v>4</v>
      </c>
      <c r="AO12" s="277" t="s">
        <v>3</v>
      </c>
      <c r="AP12" s="278"/>
      <c r="AQ12" s="44"/>
      <c r="AR12" s="26">
        <f>B31</f>
        <v>257</v>
      </c>
      <c r="AS12" s="6" t="s">
        <v>4</v>
      </c>
    </row>
    <row r="13" spans="1:45" ht="16.5" customHeight="1">
      <c r="B13" s="260" t="s">
        <v>2</v>
      </c>
      <c r="C13" s="261"/>
      <c r="D13" s="261"/>
      <c r="E13" s="261"/>
      <c r="F13" s="262"/>
      <c r="G13" s="156" t="s">
        <v>187</v>
      </c>
      <c r="H13" s="157"/>
      <c r="I13" s="157"/>
      <c r="J13" s="157"/>
      <c r="K13" s="157"/>
      <c r="L13" s="157"/>
      <c r="M13" s="157"/>
      <c r="N13" s="275">
        <f>AD13</f>
        <v>207900000</v>
      </c>
      <c r="O13" s="157"/>
      <c r="P13" s="157"/>
      <c r="Q13" s="157"/>
      <c r="R13" s="158"/>
      <c r="AA13" s="277" t="s">
        <v>186</v>
      </c>
      <c r="AB13" s="278"/>
      <c r="AC13" s="44" t="s">
        <v>5</v>
      </c>
      <c r="AD13" s="1">
        <f>IFERROR(IF(AD12&gt;256,AB33*1000,VLOOKUP(AD12,AA30:AB32,2)*1000),0)</f>
        <v>207900000</v>
      </c>
      <c r="AE13" s="6" t="s">
        <v>6</v>
      </c>
      <c r="AH13" s="277" t="s">
        <v>186</v>
      </c>
      <c r="AI13" s="278"/>
      <c r="AJ13" s="80" t="s">
        <v>5</v>
      </c>
      <c r="AK13" s="1">
        <f>IFERROR(IF(AK12&gt;256,AI33*1000,VLOOKUP(AK12,AH30:AI32,2)*1000),0)</f>
        <v>230400000</v>
      </c>
      <c r="AL13" s="6" t="s">
        <v>6</v>
      </c>
      <c r="AO13" s="277" t="s">
        <v>186</v>
      </c>
      <c r="AP13" s="278"/>
      <c r="AQ13" s="80" t="s">
        <v>5</v>
      </c>
      <c r="AR13" s="1">
        <f>IFERROR(IF(AR12&gt;256,AP33*1000,VLOOKUP(AR12,AO30:AP32,2)*1000),0)</f>
        <v>341400000</v>
      </c>
      <c r="AS13" s="6" t="s">
        <v>6</v>
      </c>
    </row>
    <row r="14" spans="1:45" ht="16.5" customHeight="1">
      <c r="B14" s="263"/>
      <c r="C14" s="264"/>
      <c r="D14" s="264"/>
      <c r="E14" s="264"/>
      <c r="F14" s="265"/>
      <c r="G14" s="285" t="s">
        <v>185</v>
      </c>
      <c r="H14" s="286"/>
      <c r="I14" s="286"/>
      <c r="J14" s="286"/>
      <c r="K14" s="286"/>
      <c r="L14" s="286"/>
      <c r="M14" s="286"/>
      <c r="N14" s="287">
        <f>AD14</f>
        <v>8950000</v>
      </c>
      <c r="O14" s="286"/>
      <c r="P14" s="286"/>
      <c r="Q14" s="286"/>
      <c r="R14" s="288"/>
      <c r="AA14" s="80" t="s">
        <v>183</v>
      </c>
      <c r="AB14" s="81"/>
      <c r="AC14" s="80" t="s">
        <v>7</v>
      </c>
      <c r="AD14" s="1">
        <v>8950000</v>
      </c>
      <c r="AE14" s="6" t="s">
        <v>6</v>
      </c>
      <c r="AH14" s="80" t="s">
        <v>183</v>
      </c>
      <c r="AI14" s="81"/>
      <c r="AJ14" s="80" t="s">
        <v>7</v>
      </c>
      <c r="AK14" s="1">
        <v>8950000</v>
      </c>
      <c r="AL14" s="6" t="s">
        <v>6</v>
      </c>
      <c r="AO14" s="80" t="s">
        <v>183</v>
      </c>
      <c r="AP14" s="81"/>
      <c r="AQ14" s="80" t="s">
        <v>7</v>
      </c>
      <c r="AR14" s="1">
        <v>12040000</v>
      </c>
      <c r="AS14" s="6" t="s">
        <v>6</v>
      </c>
    </row>
    <row r="15" spans="1:45" ht="16.5" customHeight="1">
      <c r="B15" s="263"/>
      <c r="C15" s="264"/>
      <c r="D15" s="264"/>
      <c r="E15" s="264"/>
      <c r="F15" s="265"/>
      <c r="G15" s="285" t="s">
        <v>31</v>
      </c>
      <c r="H15" s="286"/>
      <c r="I15" s="286"/>
      <c r="J15" s="286"/>
      <c r="K15" s="286"/>
      <c r="L15" s="286"/>
      <c r="M15" s="286"/>
      <c r="N15" s="287">
        <f>AD15</f>
        <v>10842000</v>
      </c>
      <c r="O15" s="286"/>
      <c r="P15" s="286"/>
      <c r="Q15" s="286"/>
      <c r="R15" s="288"/>
      <c r="AA15" s="277" t="s">
        <v>188</v>
      </c>
      <c r="AB15" s="278"/>
      <c r="AC15" s="44" t="s">
        <v>10</v>
      </c>
      <c r="AD15" s="1">
        <f>IFERROR(ROUNDDOWN((AD13+AD14)*0.05,-3),0)</f>
        <v>10842000</v>
      </c>
      <c r="AE15" s="6" t="s">
        <v>6</v>
      </c>
      <c r="AH15" s="277" t="s">
        <v>188</v>
      </c>
      <c r="AI15" s="278"/>
      <c r="AJ15" s="80" t="s">
        <v>10</v>
      </c>
      <c r="AK15" s="1">
        <f>IFERROR(ROUNDDOWN((AK13+AK14)*0.05,-3),0)</f>
        <v>11967000</v>
      </c>
      <c r="AL15" s="6" t="s">
        <v>6</v>
      </c>
      <c r="AO15" s="277" t="s">
        <v>188</v>
      </c>
      <c r="AP15" s="278"/>
      <c r="AQ15" s="80" t="s">
        <v>10</v>
      </c>
      <c r="AR15" s="1">
        <f>IFERROR(ROUNDDOWN((AR13+AR14)*0.05,-3),0)</f>
        <v>17672000</v>
      </c>
      <c r="AS15" s="6" t="s">
        <v>6</v>
      </c>
    </row>
    <row r="16" spans="1:45" ht="16.5" customHeight="1">
      <c r="B16" s="266"/>
      <c r="C16" s="267"/>
      <c r="D16" s="267"/>
      <c r="E16" s="267"/>
      <c r="F16" s="268"/>
      <c r="G16" s="269" t="s">
        <v>32</v>
      </c>
      <c r="H16" s="270"/>
      <c r="I16" s="270"/>
      <c r="J16" s="270"/>
      <c r="K16" s="270"/>
      <c r="L16" s="270"/>
      <c r="M16" s="270"/>
      <c r="N16" s="271">
        <f>AD16</f>
        <v>1926000</v>
      </c>
      <c r="O16" s="270"/>
      <c r="P16" s="270"/>
      <c r="Q16" s="270"/>
      <c r="R16" s="272"/>
      <c r="AA16" s="277" t="s">
        <v>8</v>
      </c>
      <c r="AB16" s="278"/>
      <c r="AC16" s="44"/>
      <c r="AD16" s="1">
        <f>AD12*AB36*1000</f>
        <v>1926000</v>
      </c>
      <c r="AE16" s="6" t="s">
        <v>6</v>
      </c>
      <c r="AH16" s="277" t="s">
        <v>8</v>
      </c>
      <c r="AI16" s="278"/>
      <c r="AJ16" s="80"/>
      <c r="AK16" s="1">
        <f>AK12*AI36*1000</f>
        <v>2160000</v>
      </c>
      <c r="AL16" s="6" t="s">
        <v>6</v>
      </c>
      <c r="AO16" s="277" t="s">
        <v>8</v>
      </c>
      <c r="AP16" s="278"/>
      <c r="AQ16" s="80"/>
      <c r="AR16" s="1">
        <f>AR12*AP36*1000</f>
        <v>3084000</v>
      </c>
      <c r="AS16" s="6" t="s">
        <v>6</v>
      </c>
    </row>
    <row r="17" spans="1:51" ht="16.5" customHeight="1">
      <c r="B17" s="260" t="s">
        <v>34</v>
      </c>
      <c r="C17" s="261"/>
      <c r="D17" s="261"/>
      <c r="E17" s="261"/>
      <c r="F17" s="262"/>
      <c r="G17" s="156" t="s">
        <v>12</v>
      </c>
      <c r="H17" s="157"/>
      <c r="I17" s="157"/>
      <c r="J17" s="157"/>
      <c r="K17" s="157"/>
      <c r="L17" s="157"/>
      <c r="M17" s="157"/>
      <c r="N17" s="275">
        <f>SUM(N13:R16)</f>
        <v>229618000</v>
      </c>
      <c r="O17" s="157"/>
      <c r="P17" s="157"/>
      <c r="Q17" s="157"/>
      <c r="R17" s="158"/>
      <c r="S17" s="276">
        <f>AF20</f>
        <v>0.5</v>
      </c>
      <c r="T17" s="276"/>
      <c r="U17" s="276"/>
      <c r="V17" s="276"/>
      <c r="AA17" s="277" t="s">
        <v>9</v>
      </c>
      <c r="AB17" s="278"/>
      <c r="AC17" s="44" t="s">
        <v>184</v>
      </c>
      <c r="AD17" s="2">
        <f>SUM(AD13:AD16)</f>
        <v>229618000</v>
      </c>
      <c r="AE17" s="6" t="s">
        <v>6</v>
      </c>
      <c r="AH17" s="277" t="s">
        <v>9</v>
      </c>
      <c r="AI17" s="278"/>
      <c r="AJ17" s="80" t="s">
        <v>184</v>
      </c>
      <c r="AK17" s="2">
        <f>SUM(AK13:AK16)</f>
        <v>253477000</v>
      </c>
      <c r="AL17" s="6" t="s">
        <v>6</v>
      </c>
      <c r="AO17" s="277" t="s">
        <v>9</v>
      </c>
      <c r="AP17" s="278"/>
      <c r="AQ17" s="80" t="s">
        <v>184</v>
      </c>
      <c r="AR17" s="2">
        <f>SUM(AR13:AR16)</f>
        <v>374196000</v>
      </c>
      <c r="AS17" s="6" t="s">
        <v>6</v>
      </c>
    </row>
    <row r="18" spans="1:51" ht="16.5" customHeight="1">
      <c r="B18" s="263"/>
      <c r="C18" s="264"/>
      <c r="D18" s="264"/>
      <c r="E18" s="264"/>
      <c r="F18" s="265"/>
      <c r="G18" s="269" t="s">
        <v>16</v>
      </c>
      <c r="H18" s="270"/>
      <c r="I18" s="270"/>
      <c r="J18" s="270"/>
      <c r="K18" s="270"/>
      <c r="L18" s="270"/>
      <c r="M18" s="270"/>
      <c r="N18" s="271">
        <f>AD22</f>
        <v>114809000</v>
      </c>
      <c r="O18" s="270"/>
      <c r="P18" s="270"/>
      <c r="Q18" s="270"/>
      <c r="R18" s="272"/>
      <c r="AA18" s="11"/>
      <c r="AB18" s="11"/>
      <c r="AC18" s="27"/>
      <c r="AD18" s="27"/>
      <c r="AE18" s="27"/>
      <c r="AF18" s="24"/>
      <c r="AG18" s="24"/>
      <c r="AH18" s="11"/>
      <c r="AI18" s="11"/>
      <c r="AJ18" s="27"/>
      <c r="AK18" s="27"/>
      <c r="AL18" s="27"/>
      <c r="AM18" s="24"/>
      <c r="AN18" s="24"/>
      <c r="AO18" s="11"/>
      <c r="AP18" s="11"/>
      <c r="AQ18" s="27"/>
      <c r="AR18" s="27"/>
      <c r="AS18" s="27"/>
      <c r="AT18" s="24"/>
      <c r="AU18" s="24"/>
    </row>
    <row r="19" spans="1:51" ht="13.5" customHeight="1" thickBot="1">
      <c r="B19" s="266"/>
      <c r="C19" s="267"/>
      <c r="D19" s="267"/>
      <c r="E19" s="267"/>
      <c r="F19" s="268"/>
      <c r="G19" s="256" t="s">
        <v>36</v>
      </c>
      <c r="H19" s="257"/>
      <c r="I19" s="257"/>
      <c r="J19" s="257"/>
      <c r="K19" s="257"/>
      <c r="L19" s="257"/>
      <c r="M19" s="258"/>
      <c r="N19" s="259">
        <f>AD24</f>
        <v>344427000</v>
      </c>
      <c r="O19" s="102"/>
      <c r="P19" s="102"/>
      <c r="Q19" s="102"/>
      <c r="R19" s="103"/>
      <c r="AA19" s="3" t="s">
        <v>11</v>
      </c>
      <c r="AB19" s="4"/>
      <c r="AC19" s="5"/>
      <c r="AD19" s="5"/>
      <c r="AE19" s="5"/>
      <c r="AH19" s="3" t="s">
        <v>11</v>
      </c>
      <c r="AI19" s="4"/>
      <c r="AJ19" s="5"/>
      <c r="AK19" s="5"/>
      <c r="AL19" s="5"/>
      <c r="AO19" s="3" t="s">
        <v>11</v>
      </c>
      <c r="AP19" s="4"/>
      <c r="AQ19" s="5"/>
      <c r="AR19" s="5"/>
      <c r="AS19" s="5"/>
    </row>
    <row r="20" spans="1:51" s="24" customFormat="1" ht="16.5" customHeight="1" thickBot="1">
      <c r="A20" s="12"/>
      <c r="B20" s="12"/>
      <c r="C20" s="12"/>
      <c r="D20" s="12"/>
      <c r="E20" s="12"/>
      <c r="F20" s="12"/>
      <c r="G20" s="12"/>
      <c r="H20" s="12"/>
      <c r="I20" s="12"/>
      <c r="J20" s="12"/>
      <c r="K20" s="12"/>
      <c r="L20" s="12"/>
      <c r="M20" s="12"/>
      <c r="N20" s="12"/>
      <c r="O20" s="12"/>
      <c r="P20" s="12"/>
      <c r="Q20" s="12"/>
      <c r="R20" s="12"/>
      <c r="S20" s="12"/>
      <c r="T20" s="12"/>
      <c r="U20" s="12"/>
      <c r="V20" s="12"/>
      <c r="W20" s="12"/>
      <c r="X20" s="12"/>
      <c r="AA20" s="289" t="s">
        <v>12</v>
      </c>
      <c r="AB20" s="290"/>
      <c r="AC20" s="7" t="s">
        <v>13</v>
      </c>
      <c r="AD20" s="8">
        <f>AD17</f>
        <v>229618000</v>
      </c>
      <c r="AE20" s="9" t="s">
        <v>14</v>
      </c>
      <c r="AF20" s="78">
        <f>IF(AD12&gt;256,2/3,1/2)</f>
        <v>0.5</v>
      </c>
      <c r="AG20" s="79"/>
      <c r="AH20" s="289" t="s">
        <v>12</v>
      </c>
      <c r="AI20" s="290"/>
      <c r="AJ20" s="7" t="s">
        <v>13</v>
      </c>
      <c r="AK20" s="8">
        <f>AK17</f>
        <v>253477000</v>
      </c>
      <c r="AL20" s="9" t="s">
        <v>14</v>
      </c>
      <c r="AM20" s="78">
        <f>IF(AK12&gt;256,2/3,1/2)</f>
        <v>0.5</v>
      </c>
      <c r="AN20" s="79"/>
      <c r="AO20" s="289" t="s">
        <v>12</v>
      </c>
      <c r="AP20" s="290"/>
      <c r="AQ20" s="7" t="s">
        <v>13</v>
      </c>
      <c r="AR20" s="8">
        <f>AR17</f>
        <v>374196000</v>
      </c>
      <c r="AS20" s="9" t="s">
        <v>14</v>
      </c>
      <c r="AT20" s="78">
        <f>IF(AR12&gt;256,2/3,1/2)</f>
        <v>0.66666666666666663</v>
      </c>
      <c r="AU20" s="79"/>
      <c r="AV20" s="12"/>
      <c r="AW20" s="12"/>
      <c r="AX20" s="12"/>
      <c r="AY20" s="12"/>
    </row>
    <row r="21" spans="1:51" ht="16.5" customHeight="1" thickBot="1">
      <c r="A21" s="24"/>
      <c r="B21" s="231">
        <v>240</v>
      </c>
      <c r="C21" s="231"/>
      <c r="D21" s="231"/>
      <c r="E21" s="231"/>
      <c r="F21" s="231"/>
      <c r="G21" s="34"/>
      <c r="H21" s="28"/>
      <c r="I21" s="28"/>
      <c r="J21" s="28"/>
      <c r="R21" s="19" t="s">
        <v>125</v>
      </c>
      <c r="S21" s="24"/>
      <c r="T21" s="24"/>
      <c r="U21" s="24"/>
      <c r="V21" s="24"/>
      <c r="W21" s="24"/>
      <c r="X21" s="24"/>
      <c r="AA21" s="11" t="s">
        <v>15</v>
      </c>
      <c r="AB21" s="10"/>
      <c r="AC21" s="5"/>
      <c r="AD21" s="5"/>
      <c r="AE21" s="5"/>
      <c r="AH21" s="11" t="s">
        <v>15</v>
      </c>
      <c r="AI21" s="10"/>
      <c r="AJ21" s="5"/>
      <c r="AK21" s="5"/>
      <c r="AL21" s="5"/>
      <c r="AO21" s="11" t="s">
        <v>15</v>
      </c>
      <c r="AP21" s="10"/>
      <c r="AQ21" s="5"/>
      <c r="AR21" s="5"/>
      <c r="AS21" s="5"/>
      <c r="AV21" s="24"/>
      <c r="AW21" s="24"/>
      <c r="AX21" s="24"/>
      <c r="AY21" s="24"/>
    </row>
    <row r="22" spans="1:51" ht="16.5" customHeight="1" thickBot="1">
      <c r="B22" s="31"/>
      <c r="C22" s="32"/>
      <c r="D22" s="32"/>
      <c r="E22" s="32"/>
      <c r="F22" s="33"/>
      <c r="G22" s="191" t="s">
        <v>35</v>
      </c>
      <c r="H22" s="192"/>
      <c r="I22" s="192"/>
      <c r="J22" s="192"/>
      <c r="K22" s="192"/>
      <c r="L22" s="192"/>
      <c r="M22" s="193"/>
      <c r="N22" s="191" t="s">
        <v>126</v>
      </c>
      <c r="O22" s="192"/>
      <c r="P22" s="192"/>
      <c r="Q22" s="192"/>
      <c r="R22" s="193"/>
      <c r="AA22" s="289" t="s">
        <v>16</v>
      </c>
      <c r="AB22" s="290"/>
      <c r="AC22" s="7" t="s">
        <v>17</v>
      </c>
      <c r="AD22" s="8">
        <f>ROUNDDOWN(AD20/AF20*IF(AD12&gt;256,1/12,1/4),-3)</f>
        <v>114809000</v>
      </c>
      <c r="AE22" s="9"/>
      <c r="AH22" s="289" t="s">
        <v>16</v>
      </c>
      <c r="AI22" s="290"/>
      <c r="AJ22" s="7" t="s">
        <v>17</v>
      </c>
      <c r="AK22" s="8">
        <f>ROUNDDOWN(AK20/AM20*IF(AK12&gt;256,1/12,1/4),-3)</f>
        <v>126738000</v>
      </c>
      <c r="AL22" s="9"/>
      <c r="AO22" s="289" t="s">
        <v>16</v>
      </c>
      <c r="AP22" s="290"/>
      <c r="AQ22" s="7" t="s">
        <v>17</v>
      </c>
      <c r="AR22" s="8">
        <f>ROUNDDOWN(AR20/AT20*IF(AR12&gt;256,1/12,1/4),-3)</f>
        <v>46774000</v>
      </c>
      <c r="AS22" s="9"/>
    </row>
    <row r="23" spans="1:51" ht="16.5" customHeight="1" thickBot="1">
      <c r="B23" s="260" t="s">
        <v>2</v>
      </c>
      <c r="C23" s="261"/>
      <c r="D23" s="261"/>
      <c r="E23" s="261"/>
      <c r="F23" s="262"/>
      <c r="G23" s="156" t="s">
        <v>187</v>
      </c>
      <c r="H23" s="157"/>
      <c r="I23" s="157"/>
      <c r="J23" s="157"/>
      <c r="K23" s="157"/>
      <c r="L23" s="157"/>
      <c r="M23" s="157"/>
      <c r="N23" s="275">
        <f>AK13</f>
        <v>230400000</v>
      </c>
      <c r="O23" s="157"/>
      <c r="P23" s="157"/>
      <c r="Q23" s="157"/>
      <c r="R23" s="158"/>
      <c r="AA23" s="4"/>
      <c r="AB23" s="4"/>
      <c r="AH23" s="4"/>
      <c r="AI23" s="4"/>
      <c r="AO23" s="4"/>
      <c r="AP23" s="4"/>
    </row>
    <row r="24" spans="1:51" ht="16.5" customHeight="1" thickTop="1" thickBot="1">
      <c r="B24" s="263"/>
      <c r="C24" s="264"/>
      <c r="D24" s="264"/>
      <c r="E24" s="264"/>
      <c r="F24" s="265"/>
      <c r="G24" s="285" t="s">
        <v>185</v>
      </c>
      <c r="H24" s="286"/>
      <c r="I24" s="286"/>
      <c r="J24" s="286"/>
      <c r="K24" s="286"/>
      <c r="L24" s="286"/>
      <c r="M24" s="286"/>
      <c r="N24" s="287">
        <f>AK14</f>
        <v>8950000</v>
      </c>
      <c r="O24" s="286"/>
      <c r="P24" s="286"/>
      <c r="Q24" s="286"/>
      <c r="R24" s="288"/>
      <c r="AA24" s="283" t="s">
        <v>18</v>
      </c>
      <c r="AB24" s="284"/>
      <c r="AC24" s="13"/>
      <c r="AD24" s="14">
        <f>SUM(AD20,AD22)</f>
        <v>344427000</v>
      </c>
      <c r="AE24" s="15"/>
      <c r="AH24" s="283" t="s">
        <v>18</v>
      </c>
      <c r="AI24" s="284"/>
      <c r="AJ24" s="13"/>
      <c r="AK24" s="14">
        <f>SUM(AK20,AK22)</f>
        <v>380215000</v>
      </c>
      <c r="AL24" s="15"/>
      <c r="AO24" s="283" t="s">
        <v>18</v>
      </c>
      <c r="AP24" s="284"/>
      <c r="AQ24" s="13"/>
      <c r="AR24" s="14">
        <f>SUM(AR20,AR22)</f>
        <v>420970000</v>
      </c>
      <c r="AS24" s="15"/>
    </row>
    <row r="25" spans="1:51" ht="16.5" customHeight="1" thickTop="1">
      <c r="B25" s="263"/>
      <c r="C25" s="264"/>
      <c r="D25" s="264"/>
      <c r="E25" s="264"/>
      <c r="F25" s="265"/>
      <c r="G25" s="285" t="s">
        <v>31</v>
      </c>
      <c r="H25" s="286"/>
      <c r="I25" s="286"/>
      <c r="J25" s="286"/>
      <c r="K25" s="286"/>
      <c r="L25" s="286"/>
      <c r="M25" s="286"/>
      <c r="N25" s="287">
        <f>AK15</f>
        <v>11967000</v>
      </c>
      <c r="O25" s="286"/>
      <c r="P25" s="286"/>
      <c r="Q25" s="286"/>
      <c r="R25" s="288"/>
      <c r="AA25" s="16"/>
      <c r="AB25" s="16"/>
      <c r="AC25" s="17"/>
      <c r="AD25" s="18"/>
      <c r="AE25" s="16"/>
      <c r="AH25" s="16"/>
      <c r="AI25" s="16"/>
      <c r="AJ25" s="17"/>
      <c r="AK25" s="18"/>
      <c r="AL25" s="16"/>
      <c r="AO25" s="16"/>
      <c r="AP25" s="16"/>
      <c r="AQ25" s="17"/>
      <c r="AR25" s="18"/>
      <c r="AS25" s="16"/>
    </row>
    <row r="26" spans="1:51" ht="16.5" customHeight="1">
      <c r="B26" s="266"/>
      <c r="C26" s="267"/>
      <c r="D26" s="267"/>
      <c r="E26" s="267"/>
      <c r="F26" s="268"/>
      <c r="G26" s="269" t="s">
        <v>32</v>
      </c>
      <c r="H26" s="270"/>
      <c r="I26" s="270"/>
      <c r="J26" s="270"/>
      <c r="K26" s="270"/>
      <c r="L26" s="270"/>
      <c r="M26" s="270"/>
      <c r="N26" s="271">
        <f>AK16</f>
        <v>2160000</v>
      </c>
      <c r="O26" s="270"/>
      <c r="P26" s="270"/>
      <c r="Q26" s="270"/>
      <c r="R26" s="272"/>
      <c r="AA26" s="12" t="s">
        <v>19</v>
      </c>
      <c r="AH26" s="12" t="s">
        <v>19</v>
      </c>
      <c r="AO26" s="12" t="s">
        <v>19</v>
      </c>
    </row>
    <row r="27" spans="1:51" ht="16.5" customHeight="1">
      <c r="B27" s="260" t="s">
        <v>34</v>
      </c>
      <c r="C27" s="261"/>
      <c r="D27" s="261"/>
      <c r="E27" s="261"/>
      <c r="F27" s="262"/>
      <c r="G27" s="156" t="s">
        <v>12</v>
      </c>
      <c r="H27" s="157"/>
      <c r="I27" s="157"/>
      <c r="J27" s="157"/>
      <c r="K27" s="157"/>
      <c r="L27" s="157"/>
      <c r="M27" s="157"/>
      <c r="N27" s="275">
        <f>SUM(N23:R26)</f>
        <v>253477000</v>
      </c>
      <c r="O27" s="157"/>
      <c r="P27" s="157"/>
      <c r="Q27" s="157"/>
      <c r="R27" s="158"/>
      <c r="S27" s="276">
        <f>AM20</f>
        <v>0.5</v>
      </c>
      <c r="T27" s="276"/>
      <c r="U27" s="276"/>
      <c r="V27" s="276"/>
      <c r="AA27" s="12" t="s">
        <v>20</v>
      </c>
      <c r="AH27" s="12" t="s">
        <v>20</v>
      </c>
      <c r="AO27" s="12" t="s">
        <v>20</v>
      </c>
    </row>
    <row r="28" spans="1:51">
      <c r="B28" s="263"/>
      <c r="C28" s="264"/>
      <c r="D28" s="264"/>
      <c r="E28" s="264"/>
      <c r="F28" s="265"/>
      <c r="G28" s="269" t="s">
        <v>16</v>
      </c>
      <c r="H28" s="270"/>
      <c r="I28" s="270"/>
      <c r="J28" s="270"/>
      <c r="K28" s="270"/>
      <c r="L28" s="270"/>
      <c r="M28" s="270"/>
      <c r="N28" s="271">
        <f>AK22</f>
        <v>126738000</v>
      </c>
      <c r="O28" s="270"/>
      <c r="P28" s="270"/>
      <c r="Q28" s="270"/>
      <c r="R28" s="272"/>
      <c r="AA28" s="12" t="s">
        <v>21</v>
      </c>
      <c r="AD28" s="19" t="s">
        <v>22</v>
      </c>
      <c r="AH28" s="12" t="s">
        <v>21</v>
      </c>
      <c r="AK28" s="19" t="s">
        <v>22</v>
      </c>
      <c r="AO28" s="12" t="s">
        <v>21</v>
      </c>
      <c r="AR28" s="19" t="s">
        <v>22</v>
      </c>
    </row>
    <row r="29" spans="1:51" ht="16.5" customHeight="1">
      <c r="B29" s="266"/>
      <c r="C29" s="267"/>
      <c r="D29" s="267"/>
      <c r="E29" s="267"/>
      <c r="F29" s="268"/>
      <c r="G29" s="256" t="s">
        <v>36</v>
      </c>
      <c r="H29" s="257"/>
      <c r="I29" s="257"/>
      <c r="J29" s="257"/>
      <c r="K29" s="257"/>
      <c r="L29" s="257"/>
      <c r="M29" s="258"/>
      <c r="N29" s="259">
        <f>AK24</f>
        <v>380215000</v>
      </c>
      <c r="O29" s="102"/>
      <c r="P29" s="102"/>
      <c r="Q29" s="102"/>
      <c r="R29" s="103"/>
      <c r="AA29" s="20" t="s">
        <v>23</v>
      </c>
      <c r="AB29" s="20" t="s">
        <v>24</v>
      </c>
      <c r="AC29" s="257" t="s">
        <v>25</v>
      </c>
      <c r="AD29" s="258"/>
      <c r="AH29" s="20" t="s">
        <v>23</v>
      </c>
      <c r="AI29" s="20" t="s">
        <v>24</v>
      </c>
      <c r="AJ29" s="257" t="s">
        <v>25</v>
      </c>
      <c r="AK29" s="258"/>
      <c r="AO29" s="20" t="s">
        <v>23</v>
      </c>
      <c r="AP29" s="20" t="s">
        <v>24</v>
      </c>
      <c r="AQ29" s="257" t="s">
        <v>25</v>
      </c>
      <c r="AR29" s="258"/>
    </row>
    <row r="30" spans="1:51" ht="16.5" customHeight="1">
      <c r="AA30" s="21">
        <v>191</v>
      </c>
      <c r="AB30" s="22">
        <v>207900</v>
      </c>
      <c r="AC30" s="279" t="s">
        <v>26</v>
      </c>
      <c r="AD30" s="280"/>
      <c r="AH30" s="21">
        <v>191</v>
      </c>
      <c r="AI30" s="22">
        <v>207900</v>
      </c>
      <c r="AJ30" s="279" t="s">
        <v>26</v>
      </c>
      <c r="AK30" s="280"/>
      <c r="AO30" s="21">
        <v>191</v>
      </c>
      <c r="AP30" s="22">
        <v>207900</v>
      </c>
      <c r="AQ30" s="279" t="s">
        <v>26</v>
      </c>
      <c r="AR30" s="280"/>
    </row>
    <row r="31" spans="1:51" ht="16.5" customHeight="1">
      <c r="B31" s="231">
        <v>257</v>
      </c>
      <c r="C31" s="231"/>
      <c r="D31" s="231"/>
      <c r="E31" s="231"/>
      <c r="F31" s="231"/>
      <c r="G31" s="28" t="s">
        <v>177</v>
      </c>
      <c r="I31" s="28"/>
      <c r="J31" s="28"/>
      <c r="R31" s="19" t="s">
        <v>125</v>
      </c>
      <c r="AA31" s="21">
        <v>221</v>
      </c>
      <c r="AB31" s="22">
        <v>230400</v>
      </c>
      <c r="AC31" s="281"/>
      <c r="AD31" s="282"/>
      <c r="AH31" s="21">
        <v>221</v>
      </c>
      <c r="AI31" s="22">
        <v>230400</v>
      </c>
      <c r="AJ31" s="281"/>
      <c r="AK31" s="282"/>
      <c r="AO31" s="21">
        <v>221</v>
      </c>
      <c r="AP31" s="22">
        <v>230400</v>
      </c>
      <c r="AQ31" s="281"/>
      <c r="AR31" s="282"/>
    </row>
    <row r="32" spans="1:51" ht="16.5" customHeight="1">
      <c r="B32" s="31"/>
      <c r="C32" s="32"/>
      <c r="D32" s="32"/>
      <c r="E32" s="32"/>
      <c r="F32" s="33"/>
      <c r="G32" s="191" t="s">
        <v>35</v>
      </c>
      <c r="H32" s="192"/>
      <c r="I32" s="192"/>
      <c r="J32" s="192"/>
      <c r="K32" s="192"/>
      <c r="L32" s="192"/>
      <c r="M32" s="193"/>
      <c r="N32" s="191" t="s">
        <v>33</v>
      </c>
      <c r="O32" s="192"/>
      <c r="P32" s="192"/>
      <c r="Q32" s="192"/>
      <c r="R32" s="193"/>
      <c r="AA32" s="21">
        <v>251</v>
      </c>
      <c r="AB32" s="22">
        <v>255900</v>
      </c>
      <c r="AC32" s="273"/>
      <c r="AD32" s="274"/>
      <c r="AH32" s="21">
        <v>251</v>
      </c>
      <c r="AI32" s="22">
        <v>255900</v>
      </c>
      <c r="AJ32" s="273"/>
      <c r="AK32" s="274"/>
      <c r="AO32" s="21">
        <v>251</v>
      </c>
      <c r="AP32" s="22">
        <v>255900</v>
      </c>
      <c r="AQ32" s="273"/>
      <c r="AR32" s="274"/>
    </row>
    <row r="33" spans="1:64" ht="16.5" customHeight="1">
      <c r="B33" s="260" t="s">
        <v>2</v>
      </c>
      <c r="C33" s="261"/>
      <c r="D33" s="261"/>
      <c r="E33" s="261"/>
      <c r="F33" s="262"/>
      <c r="G33" s="156" t="s">
        <v>187</v>
      </c>
      <c r="H33" s="157"/>
      <c r="I33" s="157"/>
      <c r="J33" s="157"/>
      <c r="K33" s="157"/>
      <c r="L33" s="157"/>
      <c r="M33" s="157"/>
      <c r="N33" s="275">
        <f>AR13</f>
        <v>341400000</v>
      </c>
      <c r="O33" s="157"/>
      <c r="P33" s="157"/>
      <c r="Q33" s="157"/>
      <c r="R33" s="158"/>
      <c r="AA33" s="23" t="s">
        <v>27</v>
      </c>
      <c r="AB33" s="22">
        <v>341400</v>
      </c>
      <c r="AC33" s="273" t="s">
        <v>28</v>
      </c>
      <c r="AD33" s="274"/>
      <c r="AH33" s="23" t="s">
        <v>27</v>
      </c>
      <c r="AI33" s="22">
        <v>341400</v>
      </c>
      <c r="AJ33" s="273" t="s">
        <v>28</v>
      </c>
      <c r="AK33" s="274"/>
      <c r="AO33" s="23" t="s">
        <v>27</v>
      </c>
      <c r="AP33" s="22">
        <v>341400</v>
      </c>
      <c r="AQ33" s="273" t="s">
        <v>28</v>
      </c>
      <c r="AR33" s="274"/>
    </row>
    <row r="34" spans="1:64" ht="16.5" customHeight="1">
      <c r="B34" s="263"/>
      <c r="C34" s="264"/>
      <c r="D34" s="264"/>
      <c r="E34" s="264"/>
      <c r="F34" s="265"/>
      <c r="G34" s="285" t="s">
        <v>185</v>
      </c>
      <c r="H34" s="286"/>
      <c r="I34" s="286"/>
      <c r="J34" s="286"/>
      <c r="K34" s="286"/>
      <c r="L34" s="286"/>
      <c r="M34" s="286"/>
      <c r="N34" s="287">
        <f>AR14</f>
        <v>12040000</v>
      </c>
      <c r="O34" s="286"/>
      <c r="P34" s="286"/>
      <c r="Q34" s="286"/>
      <c r="R34" s="288"/>
      <c r="AA34" s="24" t="s">
        <v>29</v>
      </c>
      <c r="AD34" s="19"/>
      <c r="AH34" s="24" t="s">
        <v>29</v>
      </c>
      <c r="AK34" s="19"/>
      <c r="AO34" s="24" t="s">
        <v>29</v>
      </c>
      <c r="AR34" s="19"/>
    </row>
    <row r="35" spans="1:64" ht="16.5" customHeight="1">
      <c r="B35" s="263"/>
      <c r="C35" s="264"/>
      <c r="D35" s="264"/>
      <c r="E35" s="264"/>
      <c r="F35" s="265"/>
      <c r="G35" s="285" t="s">
        <v>31</v>
      </c>
      <c r="H35" s="286"/>
      <c r="I35" s="286"/>
      <c r="J35" s="286"/>
      <c r="K35" s="286"/>
      <c r="L35" s="286"/>
      <c r="M35" s="286"/>
      <c r="N35" s="287">
        <f>AR15</f>
        <v>17672000</v>
      </c>
      <c r="O35" s="286"/>
      <c r="P35" s="286"/>
      <c r="Q35" s="286"/>
      <c r="R35" s="288"/>
      <c r="AA35" s="20" t="s">
        <v>23</v>
      </c>
      <c r="AB35" s="20" t="s">
        <v>24</v>
      </c>
      <c r="AC35" s="257" t="s">
        <v>25</v>
      </c>
      <c r="AD35" s="258"/>
      <c r="AH35" s="20" t="s">
        <v>23</v>
      </c>
      <c r="AI35" s="20" t="s">
        <v>24</v>
      </c>
      <c r="AJ35" s="257" t="s">
        <v>25</v>
      </c>
      <c r="AK35" s="258"/>
      <c r="AO35" s="20" t="s">
        <v>23</v>
      </c>
      <c r="AP35" s="20" t="s">
        <v>24</v>
      </c>
      <c r="AQ35" s="257" t="s">
        <v>25</v>
      </c>
      <c r="AR35" s="258"/>
    </row>
    <row r="36" spans="1:64" ht="16.5" customHeight="1">
      <c r="B36" s="266"/>
      <c r="C36" s="267"/>
      <c r="D36" s="267"/>
      <c r="E36" s="267"/>
      <c r="F36" s="268"/>
      <c r="G36" s="269" t="s">
        <v>32</v>
      </c>
      <c r="H36" s="270"/>
      <c r="I36" s="270"/>
      <c r="J36" s="270"/>
      <c r="K36" s="270"/>
      <c r="L36" s="270"/>
      <c r="M36" s="270"/>
      <c r="N36" s="271">
        <f>AR16</f>
        <v>3084000</v>
      </c>
      <c r="O36" s="270"/>
      <c r="P36" s="270"/>
      <c r="Q36" s="270"/>
      <c r="R36" s="272"/>
      <c r="AA36" s="23" t="s">
        <v>30</v>
      </c>
      <c r="AB36" s="23">
        <v>9</v>
      </c>
      <c r="AC36" s="102" t="s">
        <v>26</v>
      </c>
      <c r="AD36" s="103"/>
      <c r="AE36" s="25"/>
      <c r="AH36" s="23" t="s">
        <v>30</v>
      </c>
      <c r="AI36" s="23">
        <v>9</v>
      </c>
      <c r="AJ36" s="102" t="s">
        <v>26</v>
      </c>
      <c r="AK36" s="103"/>
      <c r="AL36" s="25"/>
      <c r="AO36" s="23" t="s">
        <v>30</v>
      </c>
      <c r="AP36" s="23">
        <v>12</v>
      </c>
      <c r="AQ36" s="102" t="s">
        <v>28</v>
      </c>
      <c r="AR36" s="103"/>
      <c r="AS36" s="25"/>
    </row>
    <row r="37" spans="1:64">
      <c r="B37" s="260" t="s">
        <v>34</v>
      </c>
      <c r="C37" s="261"/>
      <c r="D37" s="261"/>
      <c r="E37" s="261"/>
      <c r="F37" s="262"/>
      <c r="G37" s="156" t="s">
        <v>12</v>
      </c>
      <c r="H37" s="157"/>
      <c r="I37" s="157"/>
      <c r="J37" s="157"/>
      <c r="K37" s="157"/>
      <c r="L37" s="157"/>
      <c r="M37" s="157"/>
      <c r="N37" s="275">
        <f>SUM(N33:R36)</f>
        <v>374196000</v>
      </c>
      <c r="O37" s="157"/>
      <c r="P37" s="157"/>
      <c r="Q37" s="157"/>
      <c r="R37" s="158"/>
      <c r="S37" s="276">
        <f>AT20</f>
        <v>0.66666666666666663</v>
      </c>
      <c r="T37" s="276"/>
      <c r="U37" s="276"/>
      <c r="V37" s="276"/>
    </row>
    <row r="38" spans="1:64" ht="16.5" customHeight="1">
      <c r="B38" s="263"/>
      <c r="C38" s="264"/>
      <c r="D38" s="264"/>
      <c r="E38" s="264"/>
      <c r="F38" s="265"/>
      <c r="G38" s="269" t="s">
        <v>16</v>
      </c>
      <c r="H38" s="270"/>
      <c r="I38" s="270"/>
      <c r="J38" s="270"/>
      <c r="K38" s="270"/>
      <c r="L38" s="270"/>
      <c r="M38" s="270"/>
      <c r="N38" s="271">
        <f>AR22</f>
        <v>46774000</v>
      </c>
      <c r="O38" s="270"/>
      <c r="P38" s="270"/>
      <c r="Q38" s="270"/>
      <c r="R38" s="272"/>
    </row>
    <row r="39" spans="1:64" ht="16.5" customHeight="1">
      <c r="B39" s="266"/>
      <c r="C39" s="267"/>
      <c r="D39" s="267"/>
      <c r="E39" s="267"/>
      <c r="F39" s="268"/>
      <c r="G39" s="256" t="s">
        <v>36</v>
      </c>
      <c r="H39" s="257"/>
      <c r="I39" s="257"/>
      <c r="J39" s="257"/>
      <c r="K39" s="257"/>
      <c r="L39" s="257"/>
      <c r="M39" s="258"/>
      <c r="N39" s="259">
        <f>AR24</f>
        <v>420970000</v>
      </c>
      <c r="O39" s="102"/>
      <c r="P39" s="102"/>
      <c r="Q39" s="102"/>
      <c r="R39" s="103"/>
      <c r="BF39" s="74"/>
      <c r="BG39" s="74"/>
      <c r="BH39" s="74"/>
      <c r="BI39" s="74"/>
      <c r="BJ39" s="74"/>
      <c r="BK39" s="74"/>
      <c r="BL39" s="74"/>
    </row>
    <row r="40" spans="1:64" ht="16.5" customHeight="1"/>
    <row r="41" spans="1:64" ht="16.5" customHeight="1">
      <c r="A41" s="77" t="s">
        <v>151</v>
      </c>
    </row>
    <row r="42" spans="1:64" ht="16.5" customHeight="1">
      <c r="B42" s="77" t="s">
        <v>174</v>
      </c>
    </row>
    <row r="43" spans="1:64" ht="16.5" customHeight="1">
      <c r="C43" s="82">
        <v>1130</v>
      </c>
      <c r="D43" s="82"/>
      <c r="E43" s="116" t="s">
        <v>129</v>
      </c>
      <c r="F43" s="116"/>
      <c r="G43" s="117">
        <v>7.75</v>
      </c>
      <c r="H43" s="117"/>
      <c r="I43" s="116" t="s">
        <v>130</v>
      </c>
      <c r="J43" s="116"/>
      <c r="K43" s="117">
        <v>119</v>
      </c>
      <c r="L43" s="117"/>
      <c r="M43" s="116" t="s">
        <v>131</v>
      </c>
      <c r="N43" s="116"/>
      <c r="O43" s="12">
        <v>4</v>
      </c>
      <c r="P43" s="12" t="s">
        <v>132</v>
      </c>
      <c r="R43" s="82">
        <f>C43*G43*K43*O43</f>
        <v>4168570</v>
      </c>
      <c r="S43" s="82"/>
      <c r="T43" s="82"/>
      <c r="U43" s="12" t="s">
        <v>14</v>
      </c>
    </row>
    <row r="44" spans="1:64" ht="16.5" customHeight="1">
      <c r="C44" s="45" t="s">
        <v>133</v>
      </c>
      <c r="D44" s="45"/>
      <c r="E44" s="51"/>
      <c r="F44" s="51"/>
      <c r="G44" s="48"/>
      <c r="H44" s="48"/>
      <c r="I44" s="51"/>
      <c r="J44" s="51"/>
      <c r="K44" s="48"/>
      <c r="L44" s="48"/>
      <c r="M44" s="51"/>
      <c r="N44" s="51"/>
      <c r="R44" s="45"/>
      <c r="S44" s="45"/>
      <c r="T44" s="45"/>
    </row>
    <row r="45" spans="1:64" ht="16.5" customHeight="1">
      <c r="C45" s="45" t="s">
        <v>134</v>
      </c>
      <c r="D45" s="45"/>
      <c r="E45" s="51"/>
      <c r="F45" s="51"/>
      <c r="G45" s="48"/>
      <c r="H45" s="48"/>
      <c r="I45" s="51"/>
      <c r="J45" s="51"/>
      <c r="K45" s="48"/>
      <c r="L45" s="48"/>
      <c r="M45" s="51"/>
      <c r="N45" s="51"/>
      <c r="R45" s="45"/>
      <c r="S45" s="45"/>
      <c r="T45" s="45"/>
      <c r="AB45" s="75"/>
    </row>
    <row r="46" spans="1:64" ht="16.5" customHeight="1">
      <c r="C46" s="45" t="s">
        <v>135</v>
      </c>
      <c r="D46" s="45"/>
      <c r="E46" s="51"/>
      <c r="F46" s="51"/>
      <c r="G46" s="48"/>
      <c r="H46" s="48"/>
      <c r="I46" s="51"/>
      <c r="J46" s="51"/>
      <c r="K46" s="48"/>
      <c r="L46" s="48"/>
      <c r="M46" s="51"/>
      <c r="N46" s="51"/>
      <c r="R46" s="45"/>
      <c r="S46" s="45"/>
      <c r="T46" s="45"/>
    </row>
    <row r="47" spans="1:64" ht="16.5" customHeight="1">
      <c r="B47" s="12" t="s">
        <v>170</v>
      </c>
    </row>
    <row r="48" spans="1:64" ht="16.5" customHeight="1">
      <c r="C48" s="82">
        <v>1040</v>
      </c>
      <c r="D48" s="82"/>
      <c r="E48" s="116" t="s">
        <v>129</v>
      </c>
      <c r="F48" s="116"/>
      <c r="G48" s="117">
        <v>7.75</v>
      </c>
      <c r="H48" s="117"/>
      <c r="I48" s="116" t="s">
        <v>130</v>
      </c>
      <c r="J48" s="116"/>
      <c r="K48" s="117">
        <v>39</v>
      </c>
      <c r="L48" s="117"/>
      <c r="M48" s="116" t="s">
        <v>131</v>
      </c>
      <c r="N48" s="116"/>
      <c r="O48" s="12">
        <v>1</v>
      </c>
      <c r="P48" s="12" t="s">
        <v>132</v>
      </c>
      <c r="R48" s="82">
        <f>C48*G48*K48*O48</f>
        <v>314340</v>
      </c>
      <c r="S48" s="82"/>
      <c r="T48" s="82"/>
      <c r="U48" s="12" t="s">
        <v>14</v>
      </c>
    </row>
    <row r="49" spans="1:23" ht="16.5" customHeight="1">
      <c r="C49" s="45" t="s">
        <v>136</v>
      </c>
      <c r="D49" s="45"/>
      <c r="E49" s="51"/>
      <c r="F49" s="51"/>
      <c r="G49" s="48"/>
      <c r="H49" s="48"/>
      <c r="I49" s="51"/>
      <c r="J49" s="51"/>
      <c r="K49" s="48"/>
      <c r="L49" s="48"/>
      <c r="M49" s="51"/>
      <c r="N49" s="51"/>
      <c r="R49" s="45"/>
      <c r="S49" s="45"/>
      <c r="T49" s="45"/>
    </row>
    <row r="50" spans="1:23" ht="16.5" customHeight="1">
      <c r="C50" s="45" t="s">
        <v>134</v>
      </c>
      <c r="D50" s="45"/>
      <c r="E50" s="51"/>
      <c r="F50" s="51"/>
      <c r="G50" s="48"/>
      <c r="H50" s="48"/>
      <c r="I50" s="51"/>
      <c r="J50" s="51"/>
      <c r="K50" s="48"/>
      <c r="L50" s="48"/>
      <c r="M50" s="51"/>
      <c r="N50" s="51"/>
      <c r="R50" s="45"/>
      <c r="S50" s="45"/>
      <c r="T50" s="45"/>
    </row>
    <row r="51" spans="1:23" ht="16.5" customHeight="1">
      <c r="B51" s="77" t="s">
        <v>137</v>
      </c>
      <c r="C51" s="45"/>
      <c r="D51" s="45"/>
      <c r="E51" s="51"/>
      <c r="F51" s="51"/>
      <c r="G51" s="48"/>
      <c r="H51" s="48"/>
      <c r="I51" s="51"/>
      <c r="J51" s="51"/>
      <c r="K51" s="48"/>
      <c r="L51" s="48"/>
      <c r="M51" s="51"/>
      <c r="N51" s="51"/>
      <c r="R51" s="45"/>
      <c r="S51" s="45"/>
      <c r="T51" s="45"/>
    </row>
    <row r="52" spans="1:23" ht="16.5" customHeight="1">
      <c r="C52" s="82" t="s">
        <v>138</v>
      </c>
      <c r="D52" s="82"/>
      <c r="E52" s="51"/>
      <c r="F52" s="120">
        <v>2000</v>
      </c>
      <c r="G52" s="120"/>
      <c r="H52" s="116" t="s">
        <v>139</v>
      </c>
      <c r="I52" s="116"/>
      <c r="J52" s="76">
        <v>6</v>
      </c>
      <c r="K52" s="116" t="s">
        <v>140</v>
      </c>
      <c r="L52" s="116"/>
      <c r="M52" s="51">
        <v>4</v>
      </c>
      <c r="N52" s="116" t="s">
        <v>132</v>
      </c>
      <c r="O52" s="116"/>
      <c r="R52" s="82">
        <f>F52*J52*M52</f>
        <v>48000</v>
      </c>
      <c r="S52" s="82"/>
      <c r="T52" s="82"/>
      <c r="U52" s="12" t="s">
        <v>14</v>
      </c>
    </row>
    <row r="53" spans="1:23" ht="16.5" customHeight="1">
      <c r="C53" s="82" t="s">
        <v>141</v>
      </c>
      <c r="D53" s="82"/>
      <c r="E53" s="51"/>
      <c r="F53" s="120">
        <v>2000</v>
      </c>
      <c r="G53" s="120"/>
      <c r="H53" s="116" t="s">
        <v>139</v>
      </c>
      <c r="I53" s="116"/>
      <c r="J53" s="76">
        <v>2</v>
      </c>
      <c r="K53" s="116" t="s">
        <v>140</v>
      </c>
      <c r="L53" s="116"/>
      <c r="M53" s="51">
        <v>1</v>
      </c>
      <c r="N53" s="116" t="s">
        <v>132</v>
      </c>
      <c r="O53" s="116"/>
      <c r="R53" s="82">
        <f>F53*J53*M53</f>
        <v>4000</v>
      </c>
      <c r="S53" s="82"/>
      <c r="T53" s="82"/>
      <c r="U53" s="12" t="s">
        <v>14</v>
      </c>
    </row>
    <row r="54" spans="1:23" ht="16.5" customHeight="1">
      <c r="A54" s="77" t="s">
        <v>37</v>
      </c>
    </row>
    <row r="55" spans="1:23">
      <c r="B55" s="12" t="s">
        <v>146</v>
      </c>
    </row>
    <row r="56" spans="1:23" ht="16.5" customHeight="1">
      <c r="B56" s="12" t="s">
        <v>127</v>
      </c>
    </row>
    <row r="57" spans="1:23" ht="17.25" customHeight="1">
      <c r="B57" s="12" t="s">
        <v>128</v>
      </c>
      <c r="H57" s="118">
        <v>0.1</v>
      </c>
      <c r="I57" s="118"/>
      <c r="J57" s="12" t="s">
        <v>46</v>
      </c>
      <c r="N57" s="119" t="s">
        <v>45</v>
      </c>
      <c r="O57" s="119"/>
    </row>
    <row r="58" spans="1:23" ht="17.25" customHeight="1">
      <c r="H58" s="35"/>
      <c r="I58" s="35"/>
    </row>
    <row r="59" spans="1:23" ht="17.25" customHeight="1">
      <c r="B59" s="231">
        <v>214</v>
      </c>
      <c r="C59" s="231"/>
      <c r="D59" s="231"/>
      <c r="E59" s="231"/>
      <c r="F59" s="231"/>
      <c r="G59" s="28" t="s">
        <v>44</v>
      </c>
      <c r="W59" s="19" t="s">
        <v>125</v>
      </c>
    </row>
    <row r="60" spans="1:23" ht="17.25" customHeight="1">
      <c r="B60" s="36"/>
      <c r="C60" s="37"/>
      <c r="D60" s="37"/>
      <c r="E60" s="37"/>
      <c r="F60" s="37"/>
      <c r="G60" s="37"/>
      <c r="H60" s="38"/>
      <c r="I60" s="232" t="s">
        <v>39</v>
      </c>
      <c r="J60" s="233"/>
      <c r="K60" s="234"/>
      <c r="L60" s="232" t="s">
        <v>41</v>
      </c>
      <c r="M60" s="233"/>
      <c r="N60" s="234"/>
      <c r="O60" s="232" t="s">
        <v>40</v>
      </c>
      <c r="P60" s="233"/>
      <c r="Q60" s="234"/>
      <c r="R60" s="232" t="s">
        <v>42</v>
      </c>
      <c r="S60" s="233"/>
      <c r="T60" s="234"/>
      <c r="U60" s="235" t="s">
        <v>43</v>
      </c>
      <c r="V60" s="236"/>
      <c r="W60" s="237"/>
    </row>
    <row r="61" spans="1:23" ht="17.25" customHeight="1">
      <c r="B61" s="39"/>
      <c r="C61" s="40"/>
      <c r="D61" s="40"/>
      <c r="E61" s="40"/>
      <c r="F61" s="40"/>
      <c r="G61" s="40"/>
      <c r="H61" s="41"/>
      <c r="I61" s="241" t="s">
        <v>38</v>
      </c>
      <c r="J61" s="242"/>
      <c r="K61" s="243"/>
      <c r="L61" s="241" t="s">
        <v>38</v>
      </c>
      <c r="M61" s="242"/>
      <c r="N61" s="243"/>
      <c r="O61" s="241" t="s">
        <v>38</v>
      </c>
      <c r="P61" s="242"/>
      <c r="Q61" s="243"/>
      <c r="R61" s="241" t="s">
        <v>38</v>
      </c>
      <c r="S61" s="242"/>
      <c r="T61" s="243"/>
      <c r="U61" s="238"/>
      <c r="V61" s="239"/>
      <c r="W61" s="240"/>
    </row>
    <row r="62" spans="1:23" ht="17.25" customHeight="1">
      <c r="B62" s="194" t="s">
        <v>47</v>
      </c>
      <c r="C62" s="195"/>
      <c r="D62" s="195"/>
      <c r="E62" s="195"/>
      <c r="F62" s="195"/>
      <c r="G62" s="195"/>
      <c r="H62" s="196"/>
      <c r="I62" s="228">
        <v>163900</v>
      </c>
      <c r="J62" s="229"/>
      <c r="K62" s="230"/>
      <c r="L62" s="228">
        <v>93290</v>
      </c>
      <c r="M62" s="229"/>
      <c r="N62" s="230"/>
      <c r="O62" s="228">
        <v>35600</v>
      </c>
      <c r="P62" s="229"/>
      <c r="Q62" s="230"/>
      <c r="R62" s="228">
        <v>28540</v>
      </c>
      <c r="S62" s="229"/>
      <c r="T62" s="230"/>
      <c r="U62" s="207"/>
      <c r="V62" s="208"/>
      <c r="W62" s="209"/>
    </row>
    <row r="63" spans="1:23" ht="17.25" customHeight="1">
      <c r="B63" s="219" t="s">
        <v>48</v>
      </c>
      <c r="C63" s="220"/>
      <c r="D63" s="220"/>
      <c r="E63" s="220"/>
      <c r="F63" s="220"/>
      <c r="G63" s="220"/>
      <c r="H63" s="221"/>
      <c r="I63" s="216">
        <v>1520</v>
      </c>
      <c r="J63" s="217"/>
      <c r="K63" s="218"/>
      <c r="L63" s="216">
        <v>810</v>
      </c>
      <c r="M63" s="217"/>
      <c r="N63" s="218"/>
      <c r="O63" s="216">
        <v>330</v>
      </c>
      <c r="P63" s="217"/>
      <c r="Q63" s="218"/>
      <c r="R63" s="216">
        <v>260</v>
      </c>
      <c r="S63" s="217"/>
      <c r="T63" s="218"/>
      <c r="U63" s="210"/>
      <c r="V63" s="211"/>
      <c r="W63" s="212"/>
    </row>
    <row r="64" spans="1:23" ht="17.25" customHeight="1">
      <c r="B64" s="219" t="s">
        <v>57</v>
      </c>
      <c r="C64" s="220"/>
      <c r="D64" s="220"/>
      <c r="E64" s="220"/>
      <c r="F64" s="220"/>
      <c r="G64" s="220"/>
      <c r="H64" s="221"/>
      <c r="I64" s="222">
        <f>H57</f>
        <v>0.1</v>
      </c>
      <c r="J64" s="223"/>
      <c r="K64" s="223"/>
      <c r="L64" s="223"/>
      <c r="M64" s="223"/>
      <c r="N64" s="223"/>
      <c r="O64" s="223"/>
      <c r="P64" s="223"/>
      <c r="Q64" s="223"/>
      <c r="R64" s="223"/>
      <c r="S64" s="223"/>
      <c r="T64" s="224"/>
      <c r="U64" s="210"/>
      <c r="V64" s="211"/>
      <c r="W64" s="212"/>
    </row>
    <row r="65" spans="1:31" ht="17.25" customHeight="1">
      <c r="B65" s="200" t="s">
        <v>66</v>
      </c>
      <c r="C65" s="201"/>
      <c r="D65" s="201"/>
      <c r="E65" s="201"/>
      <c r="F65" s="201"/>
      <c r="G65" s="201"/>
      <c r="H65" s="202"/>
      <c r="I65" s="225">
        <f>SUM(AE72:AE75)</f>
        <v>2059</v>
      </c>
      <c r="J65" s="226"/>
      <c r="K65" s="227"/>
      <c r="L65" s="225">
        <f>SUM(AE72:AE75)</f>
        <v>2059</v>
      </c>
      <c r="M65" s="226"/>
      <c r="N65" s="227"/>
      <c r="O65" s="225">
        <f>SUM(AE72:AE75)</f>
        <v>2059</v>
      </c>
      <c r="P65" s="226"/>
      <c r="Q65" s="227"/>
      <c r="R65" s="225">
        <f>SUM(AE72:AE75)</f>
        <v>2059</v>
      </c>
      <c r="S65" s="226"/>
      <c r="T65" s="227"/>
      <c r="U65" s="210"/>
      <c r="V65" s="211"/>
      <c r="W65" s="212"/>
    </row>
    <row r="66" spans="1:31" ht="17.25" customHeight="1">
      <c r="B66" s="185" t="s">
        <v>58</v>
      </c>
      <c r="C66" s="186"/>
      <c r="D66" s="186"/>
      <c r="E66" s="186"/>
      <c r="F66" s="186"/>
      <c r="G66" s="186"/>
      <c r="H66" s="187"/>
      <c r="I66" s="206">
        <f>SUM(I62,I63*$I$64*100,I65)</f>
        <v>181159</v>
      </c>
      <c r="J66" s="206"/>
      <c r="K66" s="206"/>
      <c r="L66" s="206">
        <f>SUM(L62,L63*$I$64*100,L65)</f>
        <v>103449</v>
      </c>
      <c r="M66" s="206"/>
      <c r="N66" s="206"/>
      <c r="O66" s="206">
        <f>SUM(O62,O63*$I$64*100,O65)</f>
        <v>40959</v>
      </c>
      <c r="P66" s="206"/>
      <c r="Q66" s="206"/>
      <c r="R66" s="206">
        <f>SUM(R62,R63*$I$64*100,R65)</f>
        <v>33199</v>
      </c>
      <c r="S66" s="206"/>
      <c r="T66" s="206"/>
      <c r="U66" s="213"/>
      <c r="V66" s="214"/>
      <c r="W66" s="215"/>
    </row>
    <row r="67" spans="1:31" ht="17.25" customHeight="1">
      <c r="B67" s="185" t="s">
        <v>49</v>
      </c>
      <c r="C67" s="186"/>
      <c r="D67" s="186"/>
      <c r="E67" s="186"/>
      <c r="F67" s="186"/>
      <c r="G67" s="186"/>
      <c r="H67" s="187"/>
      <c r="I67" s="253">
        <v>3</v>
      </c>
      <c r="J67" s="254"/>
      <c r="K67" s="255"/>
      <c r="L67" s="253">
        <v>66</v>
      </c>
      <c r="M67" s="254"/>
      <c r="N67" s="255"/>
      <c r="O67" s="253">
        <v>48</v>
      </c>
      <c r="P67" s="254"/>
      <c r="Q67" s="255"/>
      <c r="R67" s="253">
        <v>97</v>
      </c>
      <c r="S67" s="254"/>
      <c r="T67" s="255"/>
      <c r="U67" s="253">
        <f>SUM(I67:T67)</f>
        <v>214</v>
      </c>
      <c r="V67" s="254"/>
      <c r="W67" s="255"/>
    </row>
    <row r="68" spans="1:31" ht="17.25" customHeight="1">
      <c r="B68" s="185" t="s">
        <v>50</v>
      </c>
      <c r="C68" s="186"/>
      <c r="D68" s="186"/>
      <c r="E68" s="186"/>
      <c r="F68" s="186"/>
      <c r="G68" s="186"/>
      <c r="H68" s="187"/>
      <c r="I68" s="108">
        <f>I66*I67</f>
        <v>543477</v>
      </c>
      <c r="J68" s="183"/>
      <c r="K68" s="184"/>
      <c r="L68" s="108">
        <f>L66*L67</f>
        <v>6827634</v>
      </c>
      <c r="M68" s="183"/>
      <c r="N68" s="184"/>
      <c r="O68" s="108">
        <f>O66*O67</f>
        <v>1966032</v>
      </c>
      <c r="P68" s="183"/>
      <c r="Q68" s="184"/>
      <c r="R68" s="108">
        <f>R66*R67</f>
        <v>3220303</v>
      </c>
      <c r="S68" s="183"/>
      <c r="T68" s="184"/>
      <c r="U68" s="108">
        <f>SUM(I68:T68)</f>
        <v>12557446</v>
      </c>
      <c r="V68" s="183"/>
      <c r="W68" s="184"/>
    </row>
    <row r="69" spans="1:31" ht="17.25" customHeight="1">
      <c r="B69" s="194" t="s">
        <v>68</v>
      </c>
      <c r="C69" s="195"/>
      <c r="D69" s="195"/>
      <c r="E69" s="195"/>
      <c r="F69" s="195"/>
      <c r="G69" s="195"/>
      <c r="H69" s="196"/>
      <c r="I69" s="244">
        <v>700</v>
      </c>
      <c r="J69" s="245"/>
      <c r="K69" s="245"/>
      <c r="L69" s="245"/>
      <c r="M69" s="245"/>
      <c r="N69" s="245"/>
      <c r="O69" s="245"/>
      <c r="P69" s="245"/>
      <c r="Q69" s="245"/>
      <c r="R69" s="245"/>
      <c r="S69" s="245"/>
      <c r="T69" s="246"/>
      <c r="U69" s="244" t="s">
        <v>51</v>
      </c>
      <c r="V69" s="245"/>
      <c r="W69" s="246"/>
    </row>
    <row r="70" spans="1:31" ht="17.25" customHeight="1">
      <c r="B70" s="200" t="s">
        <v>52</v>
      </c>
      <c r="C70" s="201"/>
      <c r="D70" s="201"/>
      <c r="E70" s="201"/>
      <c r="F70" s="201"/>
      <c r="G70" s="201"/>
      <c r="H70" s="202"/>
      <c r="I70" s="250">
        <f>I67*$I$69</f>
        <v>2100</v>
      </c>
      <c r="J70" s="251"/>
      <c r="K70" s="252"/>
      <c r="L70" s="250">
        <f t="shared" ref="L70" si="0">L67*$I$69</f>
        <v>46200</v>
      </c>
      <c r="M70" s="251"/>
      <c r="N70" s="252"/>
      <c r="O70" s="250">
        <f t="shared" ref="O70" si="1">O67*$I$69</f>
        <v>33600</v>
      </c>
      <c r="P70" s="251"/>
      <c r="Q70" s="252"/>
      <c r="R70" s="250">
        <f t="shared" ref="R70" si="2">R67*$I$69</f>
        <v>67900</v>
      </c>
      <c r="S70" s="251"/>
      <c r="T70" s="252"/>
      <c r="U70" s="174">
        <f>SUM(I70:T70)</f>
        <v>149800</v>
      </c>
      <c r="V70" s="175"/>
      <c r="W70" s="176"/>
    </row>
    <row r="71" spans="1:31" ht="17.25" customHeight="1">
      <c r="B71" s="185" t="s">
        <v>55</v>
      </c>
      <c r="C71" s="186"/>
      <c r="D71" s="186"/>
      <c r="E71" s="186"/>
      <c r="F71" s="186"/>
      <c r="G71" s="186"/>
      <c r="H71" s="187"/>
      <c r="I71" s="108">
        <f>I68*12+I70</f>
        <v>6523824</v>
      </c>
      <c r="J71" s="183"/>
      <c r="K71" s="184"/>
      <c r="L71" s="108">
        <f>L68*12+L70</f>
        <v>81977808</v>
      </c>
      <c r="M71" s="183"/>
      <c r="N71" s="184"/>
      <c r="O71" s="108">
        <f>O68*12+O70</f>
        <v>23625984</v>
      </c>
      <c r="P71" s="183"/>
      <c r="Q71" s="184"/>
      <c r="R71" s="108">
        <f>R68*12+R70</f>
        <v>38711536</v>
      </c>
      <c r="S71" s="183"/>
      <c r="T71" s="184"/>
      <c r="U71" s="108">
        <f>SUM(I71:T71)</f>
        <v>150839152</v>
      </c>
      <c r="V71" s="183"/>
      <c r="W71" s="184"/>
    </row>
    <row r="72" spans="1:31" ht="17.25" customHeight="1">
      <c r="B72" s="194" t="s">
        <v>53</v>
      </c>
      <c r="C72" s="195"/>
      <c r="D72" s="195"/>
      <c r="E72" s="195"/>
      <c r="F72" s="195"/>
      <c r="G72" s="195"/>
      <c r="H72" s="196"/>
      <c r="I72" s="244" t="s">
        <v>51</v>
      </c>
      <c r="J72" s="245"/>
      <c r="K72" s="245"/>
      <c r="L72" s="245"/>
      <c r="M72" s="245"/>
      <c r="N72" s="245"/>
      <c r="O72" s="245"/>
      <c r="P72" s="245"/>
      <c r="Q72" s="245"/>
      <c r="R72" s="245"/>
      <c r="S72" s="245"/>
      <c r="T72" s="246"/>
      <c r="U72" s="228">
        <v>293400</v>
      </c>
      <c r="V72" s="229"/>
      <c r="W72" s="230"/>
      <c r="AA72" s="76" t="s">
        <v>62</v>
      </c>
      <c r="AE72" s="12">
        <v>110</v>
      </c>
    </row>
    <row r="73" spans="1:31" ht="17.25" customHeight="1">
      <c r="B73" s="200" t="s">
        <v>54</v>
      </c>
      <c r="C73" s="201"/>
      <c r="D73" s="201"/>
      <c r="E73" s="201"/>
      <c r="F73" s="201"/>
      <c r="G73" s="201"/>
      <c r="H73" s="202"/>
      <c r="I73" s="247" t="s">
        <v>51</v>
      </c>
      <c r="J73" s="248"/>
      <c r="K73" s="248"/>
      <c r="L73" s="248"/>
      <c r="M73" s="248"/>
      <c r="N73" s="248"/>
      <c r="O73" s="248"/>
      <c r="P73" s="248"/>
      <c r="Q73" s="248"/>
      <c r="R73" s="248"/>
      <c r="S73" s="248"/>
      <c r="T73" s="249"/>
      <c r="U73" s="250">
        <v>18330</v>
      </c>
      <c r="V73" s="251"/>
      <c r="W73" s="252"/>
      <c r="AA73" s="76" t="s">
        <v>63</v>
      </c>
      <c r="AB73" s="45">
        <v>76960</v>
      </c>
      <c r="AC73" s="45">
        <v>760</v>
      </c>
      <c r="AD73" s="45">
        <f>AC73*I64*100</f>
        <v>7600</v>
      </c>
      <c r="AE73" s="12">
        <f>ROUNDDOWN((AB73+AD73)/B59,0)</f>
        <v>395</v>
      </c>
    </row>
    <row r="74" spans="1:31">
      <c r="A74" s="29"/>
      <c r="B74" s="185" t="s">
        <v>59</v>
      </c>
      <c r="C74" s="186"/>
      <c r="D74" s="186"/>
      <c r="E74" s="186"/>
      <c r="F74" s="186"/>
      <c r="G74" s="186"/>
      <c r="H74" s="187"/>
      <c r="I74" s="188" t="s">
        <v>51</v>
      </c>
      <c r="J74" s="189"/>
      <c r="K74" s="189"/>
      <c r="L74" s="189"/>
      <c r="M74" s="189"/>
      <c r="N74" s="189"/>
      <c r="O74" s="189"/>
      <c r="P74" s="189"/>
      <c r="Q74" s="189"/>
      <c r="R74" s="189"/>
      <c r="S74" s="189"/>
      <c r="T74" s="190"/>
      <c r="U74" s="108">
        <f>(U72+U73)*12</f>
        <v>3740760</v>
      </c>
      <c r="V74" s="183"/>
      <c r="W74" s="184"/>
      <c r="AA74" s="76" t="s">
        <v>60</v>
      </c>
      <c r="AB74" s="45">
        <v>256460</v>
      </c>
      <c r="AC74" s="45">
        <v>2560</v>
      </c>
      <c r="AD74" s="45">
        <f>ROUNDDOWN(AC74*I64*100,0)</f>
        <v>25600</v>
      </c>
      <c r="AE74" s="45">
        <f>ROUNDDOWN((AB74+AD74)/B59,0)</f>
        <v>1318</v>
      </c>
    </row>
    <row r="75" spans="1:31" ht="17.25" customHeight="1">
      <c r="B75" s="191" t="s">
        <v>56</v>
      </c>
      <c r="C75" s="192"/>
      <c r="D75" s="192"/>
      <c r="E75" s="192"/>
      <c r="F75" s="192"/>
      <c r="G75" s="192"/>
      <c r="H75" s="193"/>
      <c r="I75" s="188" t="s">
        <v>51</v>
      </c>
      <c r="J75" s="189"/>
      <c r="K75" s="189"/>
      <c r="L75" s="189"/>
      <c r="M75" s="189"/>
      <c r="N75" s="189"/>
      <c r="O75" s="189"/>
      <c r="P75" s="189"/>
      <c r="Q75" s="189"/>
      <c r="R75" s="189"/>
      <c r="S75" s="189"/>
      <c r="T75" s="190"/>
      <c r="U75" s="108">
        <f>SUM(U71,U74)</f>
        <v>154579912</v>
      </c>
      <c r="V75" s="183"/>
      <c r="W75" s="184"/>
      <c r="AA75" s="76" t="s">
        <v>61</v>
      </c>
      <c r="AB75" s="45">
        <v>46100</v>
      </c>
      <c r="AC75" s="45">
        <v>460</v>
      </c>
      <c r="AD75" s="45">
        <f>AC75*I64*100</f>
        <v>4600</v>
      </c>
      <c r="AE75" s="45">
        <f>ROUNDDOWN((AB75+AD75)/B59,0)</f>
        <v>236</v>
      </c>
    </row>
    <row r="76" spans="1:31" ht="17.25" customHeight="1">
      <c r="B76" s="12" t="s">
        <v>69</v>
      </c>
    </row>
    <row r="77" spans="1:31" ht="17.25" customHeight="1"/>
    <row r="78" spans="1:31" ht="17.25" customHeight="1">
      <c r="B78" s="231">
        <v>240</v>
      </c>
      <c r="C78" s="231"/>
      <c r="D78" s="231"/>
      <c r="E78" s="231"/>
      <c r="F78" s="231"/>
      <c r="G78" s="30"/>
      <c r="H78" s="28"/>
      <c r="W78" s="19" t="s">
        <v>125</v>
      </c>
    </row>
    <row r="79" spans="1:31" ht="17.25" customHeight="1">
      <c r="B79" s="36"/>
      <c r="C79" s="37"/>
      <c r="D79" s="37"/>
      <c r="E79" s="37"/>
      <c r="F79" s="37"/>
      <c r="G79" s="37"/>
      <c r="H79" s="38"/>
      <c r="I79" s="232" t="s">
        <v>39</v>
      </c>
      <c r="J79" s="233"/>
      <c r="K79" s="234"/>
      <c r="L79" s="232" t="s">
        <v>41</v>
      </c>
      <c r="M79" s="233"/>
      <c r="N79" s="234"/>
      <c r="O79" s="232" t="s">
        <v>40</v>
      </c>
      <c r="P79" s="233"/>
      <c r="Q79" s="234"/>
      <c r="R79" s="232" t="s">
        <v>42</v>
      </c>
      <c r="S79" s="233"/>
      <c r="T79" s="234"/>
      <c r="U79" s="235" t="s">
        <v>43</v>
      </c>
      <c r="V79" s="236"/>
      <c r="W79" s="237"/>
    </row>
    <row r="80" spans="1:31" ht="17.25" customHeight="1">
      <c r="B80" s="39"/>
      <c r="C80" s="40"/>
      <c r="D80" s="40"/>
      <c r="E80" s="40"/>
      <c r="F80" s="40"/>
      <c r="G80" s="40"/>
      <c r="H80" s="41"/>
      <c r="I80" s="241" t="s">
        <v>38</v>
      </c>
      <c r="J80" s="242"/>
      <c r="K80" s="243"/>
      <c r="L80" s="241" t="s">
        <v>38</v>
      </c>
      <c r="M80" s="242"/>
      <c r="N80" s="243"/>
      <c r="O80" s="241" t="s">
        <v>38</v>
      </c>
      <c r="P80" s="242"/>
      <c r="Q80" s="243"/>
      <c r="R80" s="241" t="s">
        <v>38</v>
      </c>
      <c r="S80" s="242"/>
      <c r="T80" s="243"/>
      <c r="U80" s="238"/>
      <c r="V80" s="239"/>
      <c r="W80" s="240"/>
    </row>
    <row r="81" spans="2:31" ht="17.25" customHeight="1">
      <c r="B81" s="194" t="s">
        <v>47</v>
      </c>
      <c r="C81" s="195"/>
      <c r="D81" s="195"/>
      <c r="E81" s="195"/>
      <c r="F81" s="195"/>
      <c r="G81" s="195"/>
      <c r="H81" s="196"/>
      <c r="I81" s="228">
        <f>I62</f>
        <v>163900</v>
      </c>
      <c r="J81" s="229"/>
      <c r="K81" s="230"/>
      <c r="L81" s="228">
        <f>L62</f>
        <v>93290</v>
      </c>
      <c r="M81" s="229"/>
      <c r="N81" s="230"/>
      <c r="O81" s="228">
        <f>O62</f>
        <v>35600</v>
      </c>
      <c r="P81" s="229"/>
      <c r="Q81" s="230"/>
      <c r="R81" s="228">
        <f>R62</f>
        <v>28540</v>
      </c>
      <c r="S81" s="229"/>
      <c r="T81" s="230"/>
      <c r="U81" s="207"/>
      <c r="V81" s="208"/>
      <c r="W81" s="209"/>
    </row>
    <row r="82" spans="2:31" ht="17.25" customHeight="1">
      <c r="B82" s="219" t="s">
        <v>48</v>
      </c>
      <c r="C82" s="220"/>
      <c r="D82" s="220"/>
      <c r="E82" s="220"/>
      <c r="F82" s="220"/>
      <c r="G82" s="220"/>
      <c r="H82" s="221"/>
      <c r="I82" s="216">
        <f>I63</f>
        <v>1520</v>
      </c>
      <c r="J82" s="217"/>
      <c r="K82" s="218"/>
      <c r="L82" s="216">
        <f>L63</f>
        <v>810</v>
      </c>
      <c r="M82" s="217"/>
      <c r="N82" s="218"/>
      <c r="O82" s="216">
        <f>O63</f>
        <v>330</v>
      </c>
      <c r="P82" s="217"/>
      <c r="Q82" s="218"/>
      <c r="R82" s="216">
        <f>R63</f>
        <v>260</v>
      </c>
      <c r="S82" s="217"/>
      <c r="T82" s="218"/>
      <c r="U82" s="210"/>
      <c r="V82" s="211"/>
      <c r="W82" s="212"/>
    </row>
    <row r="83" spans="2:31" ht="17.25" customHeight="1">
      <c r="B83" s="219" t="s">
        <v>57</v>
      </c>
      <c r="C83" s="220"/>
      <c r="D83" s="220"/>
      <c r="E83" s="220"/>
      <c r="F83" s="220"/>
      <c r="G83" s="220"/>
      <c r="H83" s="221"/>
      <c r="I83" s="222">
        <f>H57</f>
        <v>0.1</v>
      </c>
      <c r="J83" s="223"/>
      <c r="K83" s="223"/>
      <c r="L83" s="223"/>
      <c r="M83" s="223"/>
      <c r="N83" s="223"/>
      <c r="O83" s="223"/>
      <c r="P83" s="223"/>
      <c r="Q83" s="223"/>
      <c r="R83" s="223"/>
      <c r="S83" s="223"/>
      <c r="T83" s="224"/>
      <c r="U83" s="210"/>
      <c r="V83" s="211"/>
      <c r="W83" s="212"/>
    </row>
    <row r="84" spans="2:31" ht="17.25" customHeight="1">
      <c r="B84" s="200" t="s">
        <v>66</v>
      </c>
      <c r="C84" s="201"/>
      <c r="D84" s="201"/>
      <c r="E84" s="201"/>
      <c r="F84" s="201"/>
      <c r="G84" s="201"/>
      <c r="H84" s="202"/>
      <c r="I84" s="225">
        <f>SUM(AE91:AE94)</f>
        <v>1848</v>
      </c>
      <c r="J84" s="226"/>
      <c r="K84" s="227"/>
      <c r="L84" s="225">
        <f>SUM(AE91:AE94)</f>
        <v>1848</v>
      </c>
      <c r="M84" s="226"/>
      <c r="N84" s="227"/>
      <c r="O84" s="225">
        <f>SUM(AE91:AE94)</f>
        <v>1848</v>
      </c>
      <c r="P84" s="226"/>
      <c r="Q84" s="227"/>
      <c r="R84" s="225">
        <f>SUM(AE91:AE94)</f>
        <v>1848</v>
      </c>
      <c r="S84" s="226"/>
      <c r="T84" s="227"/>
      <c r="U84" s="210"/>
      <c r="V84" s="211"/>
      <c r="W84" s="212"/>
    </row>
    <row r="85" spans="2:31" ht="17.25" customHeight="1">
      <c r="B85" s="185" t="s">
        <v>58</v>
      </c>
      <c r="C85" s="186"/>
      <c r="D85" s="186"/>
      <c r="E85" s="186"/>
      <c r="F85" s="186"/>
      <c r="G85" s="186"/>
      <c r="H85" s="187"/>
      <c r="I85" s="206">
        <f>SUM(I81,I82*$I$83*100,I84)</f>
        <v>180948</v>
      </c>
      <c r="J85" s="206"/>
      <c r="K85" s="206"/>
      <c r="L85" s="206">
        <f>SUM(L81,L82*$I$83*100,L84)</f>
        <v>103238</v>
      </c>
      <c r="M85" s="206"/>
      <c r="N85" s="206"/>
      <c r="O85" s="206">
        <f>SUM(O81,O82*$I$83*100,O84)</f>
        <v>40748</v>
      </c>
      <c r="P85" s="206"/>
      <c r="Q85" s="206"/>
      <c r="R85" s="206">
        <f>SUM(R81,R82*$I$83*100,R84)</f>
        <v>32988</v>
      </c>
      <c r="S85" s="206"/>
      <c r="T85" s="206"/>
      <c r="U85" s="213"/>
      <c r="V85" s="214"/>
      <c r="W85" s="215"/>
    </row>
    <row r="86" spans="2:31" ht="17.25" customHeight="1">
      <c r="B86" s="185" t="s">
        <v>49</v>
      </c>
      <c r="C86" s="186"/>
      <c r="D86" s="186"/>
      <c r="E86" s="186"/>
      <c r="F86" s="186"/>
      <c r="G86" s="186"/>
      <c r="H86" s="187"/>
      <c r="I86" s="177">
        <v>6</v>
      </c>
      <c r="J86" s="178"/>
      <c r="K86" s="179"/>
      <c r="L86" s="177">
        <v>66</v>
      </c>
      <c r="M86" s="178"/>
      <c r="N86" s="179"/>
      <c r="O86" s="177">
        <v>50</v>
      </c>
      <c r="P86" s="178"/>
      <c r="Q86" s="179"/>
      <c r="R86" s="177">
        <v>118</v>
      </c>
      <c r="S86" s="178"/>
      <c r="T86" s="179"/>
      <c r="U86" s="177">
        <f>SUM(I86:T86)</f>
        <v>240</v>
      </c>
      <c r="V86" s="178"/>
      <c r="W86" s="179"/>
    </row>
    <row r="87" spans="2:31" ht="17.25" customHeight="1">
      <c r="B87" s="185" t="s">
        <v>50</v>
      </c>
      <c r="C87" s="186"/>
      <c r="D87" s="186"/>
      <c r="E87" s="186"/>
      <c r="F87" s="186"/>
      <c r="G87" s="186"/>
      <c r="H87" s="187"/>
      <c r="I87" s="144">
        <f>I85*I86</f>
        <v>1085688</v>
      </c>
      <c r="J87" s="145"/>
      <c r="K87" s="146"/>
      <c r="L87" s="144">
        <f>L85*L86</f>
        <v>6813708</v>
      </c>
      <c r="M87" s="145"/>
      <c r="N87" s="146"/>
      <c r="O87" s="144">
        <f>O85*O86</f>
        <v>2037400</v>
      </c>
      <c r="P87" s="145"/>
      <c r="Q87" s="146"/>
      <c r="R87" s="144">
        <f>R85*R86</f>
        <v>3892584</v>
      </c>
      <c r="S87" s="145"/>
      <c r="T87" s="146"/>
      <c r="U87" s="144">
        <f>SUM(I87:T87)</f>
        <v>13829380</v>
      </c>
      <c r="V87" s="145"/>
      <c r="W87" s="146"/>
    </row>
    <row r="88" spans="2:31" ht="17.25" customHeight="1">
      <c r="B88" s="194" t="s">
        <v>67</v>
      </c>
      <c r="C88" s="195"/>
      <c r="D88" s="195"/>
      <c r="E88" s="195"/>
      <c r="F88" s="195"/>
      <c r="G88" s="195"/>
      <c r="H88" s="196"/>
      <c r="I88" s="197">
        <v>625</v>
      </c>
      <c r="J88" s="198"/>
      <c r="K88" s="198"/>
      <c r="L88" s="198"/>
      <c r="M88" s="198"/>
      <c r="N88" s="198"/>
      <c r="O88" s="198"/>
      <c r="P88" s="198"/>
      <c r="Q88" s="198"/>
      <c r="R88" s="198"/>
      <c r="S88" s="198"/>
      <c r="T88" s="199"/>
      <c r="U88" s="197" t="s">
        <v>51</v>
      </c>
      <c r="V88" s="198"/>
      <c r="W88" s="199"/>
    </row>
    <row r="89" spans="2:31" ht="17.25" customHeight="1">
      <c r="B89" s="200" t="s">
        <v>52</v>
      </c>
      <c r="C89" s="201"/>
      <c r="D89" s="201"/>
      <c r="E89" s="201"/>
      <c r="F89" s="201"/>
      <c r="G89" s="201"/>
      <c r="H89" s="202"/>
      <c r="I89" s="174">
        <f>I86*$I$88</f>
        <v>3750</v>
      </c>
      <c r="J89" s="175"/>
      <c r="K89" s="176"/>
      <c r="L89" s="174">
        <f t="shared" ref="L89" si="3">L86*$I$88</f>
        <v>41250</v>
      </c>
      <c r="M89" s="175"/>
      <c r="N89" s="176"/>
      <c r="O89" s="174">
        <f t="shared" ref="O89" si="4">O86*$I$88</f>
        <v>31250</v>
      </c>
      <c r="P89" s="175"/>
      <c r="Q89" s="176"/>
      <c r="R89" s="174">
        <f>R86*$I$88</f>
        <v>73750</v>
      </c>
      <c r="S89" s="175"/>
      <c r="T89" s="176"/>
      <c r="U89" s="174">
        <f>SUM(I89:T89)</f>
        <v>150000</v>
      </c>
      <c r="V89" s="175"/>
      <c r="W89" s="176"/>
    </row>
    <row r="90" spans="2:31" ht="17.25" customHeight="1">
      <c r="B90" s="185" t="s">
        <v>55</v>
      </c>
      <c r="C90" s="186"/>
      <c r="D90" s="186"/>
      <c r="E90" s="186"/>
      <c r="F90" s="186"/>
      <c r="G90" s="186"/>
      <c r="H90" s="187"/>
      <c r="I90" s="144">
        <f>I87*12+I89</f>
        <v>13032006</v>
      </c>
      <c r="J90" s="145"/>
      <c r="K90" s="146"/>
      <c r="L90" s="144">
        <f>L87*12+L89</f>
        <v>81805746</v>
      </c>
      <c r="M90" s="145"/>
      <c r="N90" s="146"/>
      <c r="O90" s="144">
        <f>O87*12+O89</f>
        <v>24480050</v>
      </c>
      <c r="P90" s="145"/>
      <c r="Q90" s="146"/>
      <c r="R90" s="144">
        <f>R87*12+R89</f>
        <v>46784758</v>
      </c>
      <c r="S90" s="145"/>
      <c r="T90" s="146"/>
      <c r="U90" s="144">
        <f>SUM(I90:T90)</f>
        <v>166102560</v>
      </c>
      <c r="V90" s="145"/>
      <c r="W90" s="146"/>
    </row>
    <row r="91" spans="2:31" ht="17.25" customHeight="1">
      <c r="B91" s="194" t="s">
        <v>53</v>
      </c>
      <c r="C91" s="195"/>
      <c r="D91" s="195"/>
      <c r="E91" s="195"/>
      <c r="F91" s="195"/>
      <c r="G91" s="195"/>
      <c r="H91" s="196"/>
      <c r="I91" s="197" t="s">
        <v>51</v>
      </c>
      <c r="J91" s="198"/>
      <c r="K91" s="198"/>
      <c r="L91" s="198"/>
      <c r="M91" s="198"/>
      <c r="N91" s="198"/>
      <c r="O91" s="198"/>
      <c r="P91" s="198"/>
      <c r="Q91" s="198"/>
      <c r="R91" s="198"/>
      <c r="S91" s="198"/>
      <c r="T91" s="199"/>
      <c r="U91" s="168">
        <v>293400</v>
      </c>
      <c r="V91" s="169"/>
      <c r="W91" s="170"/>
      <c r="AA91" s="76" t="s">
        <v>62</v>
      </c>
      <c r="AE91" s="12">
        <v>110</v>
      </c>
    </row>
    <row r="92" spans="2:31" ht="17.25" customHeight="1">
      <c r="B92" s="200" t="s">
        <v>54</v>
      </c>
      <c r="C92" s="201"/>
      <c r="D92" s="201"/>
      <c r="E92" s="201"/>
      <c r="F92" s="201"/>
      <c r="G92" s="201"/>
      <c r="H92" s="202"/>
      <c r="I92" s="203" t="s">
        <v>51</v>
      </c>
      <c r="J92" s="204"/>
      <c r="K92" s="204"/>
      <c r="L92" s="204"/>
      <c r="M92" s="204"/>
      <c r="N92" s="204"/>
      <c r="O92" s="204"/>
      <c r="P92" s="204"/>
      <c r="Q92" s="204"/>
      <c r="R92" s="204"/>
      <c r="S92" s="204"/>
      <c r="T92" s="205"/>
      <c r="U92" s="174">
        <v>18330</v>
      </c>
      <c r="V92" s="175"/>
      <c r="W92" s="176"/>
      <c r="AA92" s="76" t="s">
        <v>63</v>
      </c>
      <c r="AB92" s="45">
        <v>76960</v>
      </c>
      <c r="AC92" s="45">
        <v>760</v>
      </c>
      <c r="AD92" s="45">
        <f>AC92*I83*100</f>
        <v>7600</v>
      </c>
      <c r="AE92" s="12">
        <f>ROUNDDOWN((AB92+AD92)/B78,0)</f>
        <v>352</v>
      </c>
    </row>
    <row r="93" spans="2:31">
      <c r="B93" s="185" t="s">
        <v>59</v>
      </c>
      <c r="C93" s="186"/>
      <c r="D93" s="186"/>
      <c r="E93" s="186"/>
      <c r="F93" s="186"/>
      <c r="G93" s="186"/>
      <c r="H93" s="187"/>
      <c r="I93" s="188" t="s">
        <v>51</v>
      </c>
      <c r="J93" s="189"/>
      <c r="K93" s="189"/>
      <c r="L93" s="189"/>
      <c r="M93" s="189"/>
      <c r="N93" s="189"/>
      <c r="O93" s="189"/>
      <c r="P93" s="189"/>
      <c r="Q93" s="189"/>
      <c r="R93" s="189"/>
      <c r="S93" s="189"/>
      <c r="T93" s="190"/>
      <c r="U93" s="108">
        <f>(U91+U92)*12</f>
        <v>3740760</v>
      </c>
      <c r="V93" s="183"/>
      <c r="W93" s="184"/>
      <c r="AA93" s="76" t="s">
        <v>60</v>
      </c>
      <c r="AB93" s="45">
        <v>256460</v>
      </c>
      <c r="AC93" s="45">
        <v>2560</v>
      </c>
      <c r="AD93" s="45">
        <f>ROUNDDOWN(AC93*I83*100,0)</f>
        <v>25600</v>
      </c>
      <c r="AE93" s="45">
        <f>ROUNDDOWN((AB93+AD93)/B78,0)</f>
        <v>1175</v>
      </c>
    </row>
    <row r="94" spans="2:31" ht="17.25" customHeight="1">
      <c r="B94" s="191" t="s">
        <v>56</v>
      </c>
      <c r="C94" s="192"/>
      <c r="D94" s="192"/>
      <c r="E94" s="192"/>
      <c r="F94" s="192"/>
      <c r="G94" s="192"/>
      <c r="H94" s="193"/>
      <c r="I94" s="188" t="s">
        <v>51</v>
      </c>
      <c r="J94" s="189"/>
      <c r="K94" s="189"/>
      <c r="L94" s="189"/>
      <c r="M94" s="189"/>
      <c r="N94" s="189"/>
      <c r="O94" s="189"/>
      <c r="P94" s="189"/>
      <c r="Q94" s="189"/>
      <c r="R94" s="189"/>
      <c r="S94" s="189"/>
      <c r="T94" s="190"/>
      <c r="U94" s="108">
        <f>SUM(U90,U93)</f>
        <v>169843320</v>
      </c>
      <c r="V94" s="183"/>
      <c r="W94" s="184"/>
      <c r="AA94" s="76" t="s">
        <v>61</v>
      </c>
      <c r="AB94" s="45">
        <v>46100</v>
      </c>
      <c r="AC94" s="45">
        <v>460</v>
      </c>
      <c r="AD94" s="45">
        <f>AC94*I83*100</f>
        <v>4600</v>
      </c>
      <c r="AE94" s="45">
        <f>ROUNDDOWN((AB94+AD94)/B78,0)</f>
        <v>211</v>
      </c>
    </row>
    <row r="95" spans="2:31" ht="16.5" customHeight="1">
      <c r="B95" s="12" t="s">
        <v>69</v>
      </c>
    </row>
    <row r="96" spans="2:31" ht="16.5" customHeight="1"/>
    <row r="97" spans="1:31" ht="16.5" customHeight="1">
      <c r="A97" s="77" t="s">
        <v>143</v>
      </c>
    </row>
    <row r="98" spans="1:31" ht="16.5" customHeight="1">
      <c r="A98" s="77" t="s">
        <v>149</v>
      </c>
    </row>
    <row r="99" spans="1:31" ht="17.25" customHeight="1">
      <c r="B99" s="12" t="s">
        <v>147</v>
      </c>
    </row>
    <row r="100" spans="1:31" ht="17.25" customHeight="1">
      <c r="B100" s="12" t="s">
        <v>148</v>
      </c>
    </row>
    <row r="101" spans="1:31" ht="17.25" customHeight="1">
      <c r="B101" s="12" t="s">
        <v>127</v>
      </c>
    </row>
    <row r="102" spans="1:31" ht="17.25" customHeight="1">
      <c r="B102" s="12" t="s">
        <v>128</v>
      </c>
      <c r="H102" s="118">
        <v>0.1</v>
      </c>
      <c r="I102" s="118"/>
      <c r="J102" s="12" t="s">
        <v>46</v>
      </c>
      <c r="N102" s="119" t="s">
        <v>45</v>
      </c>
      <c r="O102" s="119"/>
    </row>
    <row r="103" spans="1:31" ht="17.25" customHeight="1">
      <c r="B103" s="12" t="s">
        <v>157</v>
      </c>
      <c r="H103" s="35"/>
      <c r="I103" s="35"/>
      <c r="N103" s="42"/>
      <c r="O103" s="42"/>
    </row>
    <row r="104" spans="1:31" ht="17.25" customHeight="1">
      <c r="A104" s="77" t="s">
        <v>144</v>
      </c>
    </row>
    <row r="105" spans="1:31" ht="17.25" customHeight="1">
      <c r="A105" s="12" t="s">
        <v>158</v>
      </c>
    </row>
    <row r="106" spans="1:31" ht="17.25" customHeight="1">
      <c r="A106" s="12" t="s">
        <v>160</v>
      </c>
    </row>
    <row r="107" spans="1:31" ht="17.25" customHeight="1">
      <c r="A107" s="12" t="s">
        <v>159</v>
      </c>
    </row>
    <row r="108" spans="1:31" ht="17.25" customHeight="1">
      <c r="B108" s="12" t="s">
        <v>101</v>
      </c>
      <c r="N108" s="46"/>
      <c r="O108" s="73"/>
      <c r="P108" s="73"/>
      <c r="Q108" s="46"/>
      <c r="R108" s="73"/>
      <c r="S108" s="73"/>
      <c r="AA108" s="47">
        <f>B59</f>
        <v>214</v>
      </c>
    </row>
    <row r="109" spans="1:31" ht="17.25" customHeight="1">
      <c r="B109" s="12" t="s">
        <v>102</v>
      </c>
      <c r="N109" s="46"/>
      <c r="O109" s="73"/>
      <c r="P109" s="73"/>
      <c r="Q109" s="46"/>
      <c r="R109" s="73"/>
      <c r="S109" s="73"/>
      <c r="AA109" s="76" t="s">
        <v>62</v>
      </c>
      <c r="AE109" s="12">
        <v>110</v>
      </c>
    </row>
    <row r="110" spans="1:31" ht="17.25" customHeight="1">
      <c r="B110" s="12" t="s">
        <v>103</v>
      </c>
      <c r="N110" s="46"/>
      <c r="O110" s="73"/>
      <c r="P110" s="73"/>
      <c r="Q110" s="46"/>
      <c r="R110" s="73"/>
      <c r="S110" s="73"/>
      <c r="AA110" s="76" t="s">
        <v>63</v>
      </c>
      <c r="AB110" s="45">
        <v>76960</v>
      </c>
      <c r="AC110" s="45">
        <v>760</v>
      </c>
      <c r="AD110" s="45">
        <f>AC110*I83*100</f>
        <v>7600</v>
      </c>
      <c r="AE110" s="12">
        <f>ROUNDDOWN((AB110+AD110)/AA108,0)</f>
        <v>395</v>
      </c>
    </row>
    <row r="111" spans="1:31" ht="17.25" customHeight="1">
      <c r="B111" s="12" t="s">
        <v>104</v>
      </c>
      <c r="N111" s="46"/>
      <c r="O111" s="73"/>
      <c r="P111" s="73"/>
      <c r="Q111" s="46"/>
      <c r="R111" s="73"/>
      <c r="S111" s="73"/>
      <c r="Z111" s="12" t="s">
        <v>70</v>
      </c>
      <c r="AA111" s="76" t="s">
        <v>64</v>
      </c>
      <c r="AB111" s="45">
        <v>160000</v>
      </c>
      <c r="AC111" s="45"/>
      <c r="AD111" s="45"/>
      <c r="AE111" s="45">
        <f>ROUNDDOWN(AB111/AA108,0)</f>
        <v>747</v>
      </c>
    </row>
    <row r="112" spans="1:31" ht="17.25" customHeight="1">
      <c r="N112" s="19" t="s">
        <v>125</v>
      </c>
      <c r="O112" s="73"/>
      <c r="P112" s="73"/>
      <c r="Q112" s="46"/>
      <c r="R112" s="73"/>
      <c r="S112" s="73"/>
      <c r="Z112" s="12" t="s">
        <v>70</v>
      </c>
      <c r="AA112" s="76" t="s">
        <v>65</v>
      </c>
      <c r="AB112" s="45">
        <v>760000</v>
      </c>
      <c r="AC112" s="45"/>
      <c r="AD112" s="45"/>
      <c r="AE112" s="45">
        <f>ROUNDDOWN(AB112/AA108,0)</f>
        <v>3551</v>
      </c>
    </row>
    <row r="113" spans="1:31" ht="17.25" customHeight="1">
      <c r="B113" s="141"/>
      <c r="C113" s="142"/>
      <c r="D113" s="142"/>
      <c r="E113" s="142"/>
      <c r="F113" s="142"/>
      <c r="G113" s="142"/>
      <c r="H113" s="143"/>
      <c r="I113" s="180">
        <f>B59</f>
        <v>214</v>
      </c>
      <c r="J113" s="181"/>
      <c r="K113" s="182"/>
      <c r="L113" s="180">
        <f>B78</f>
        <v>240</v>
      </c>
      <c r="M113" s="181"/>
      <c r="N113" s="182"/>
      <c r="AB113" s="45"/>
      <c r="AC113" s="45"/>
      <c r="AD113" s="45"/>
      <c r="AE113" s="45"/>
    </row>
    <row r="114" spans="1:31" ht="17.25" customHeight="1">
      <c r="B114" s="141" t="s">
        <v>120</v>
      </c>
      <c r="C114" s="142"/>
      <c r="D114" s="142"/>
      <c r="E114" s="142"/>
      <c r="F114" s="142"/>
      <c r="G114" s="142"/>
      <c r="H114" s="143"/>
      <c r="I114" s="108">
        <f>SUM(AE109:AE110)</f>
        <v>505</v>
      </c>
      <c r="J114" s="183"/>
      <c r="K114" s="184"/>
      <c r="L114" s="108">
        <f>SUM(AE115:AE116)</f>
        <v>462</v>
      </c>
      <c r="M114" s="183"/>
      <c r="N114" s="184"/>
      <c r="AA114" s="47">
        <f>B78</f>
        <v>240</v>
      </c>
    </row>
    <row r="115" spans="1:31" ht="17.25" customHeight="1">
      <c r="B115" s="141" t="s">
        <v>118</v>
      </c>
      <c r="C115" s="142"/>
      <c r="D115" s="142"/>
      <c r="E115" s="142"/>
      <c r="F115" s="142"/>
      <c r="G115" s="142"/>
      <c r="H115" s="143"/>
      <c r="I115" s="177">
        <f>B59</f>
        <v>214</v>
      </c>
      <c r="J115" s="178"/>
      <c r="K115" s="179"/>
      <c r="L115" s="177">
        <f>B78</f>
        <v>240</v>
      </c>
      <c r="M115" s="178"/>
      <c r="N115" s="179"/>
      <c r="AA115" s="76" t="s">
        <v>62</v>
      </c>
      <c r="AE115" s="12">
        <v>110</v>
      </c>
    </row>
    <row r="116" spans="1:31" ht="17.25" customHeight="1">
      <c r="B116" s="141" t="s">
        <v>119</v>
      </c>
      <c r="C116" s="142"/>
      <c r="D116" s="142"/>
      <c r="E116" s="142"/>
      <c r="F116" s="142"/>
      <c r="G116" s="142"/>
      <c r="H116" s="143"/>
      <c r="I116" s="144">
        <f>I114*I115</f>
        <v>108070</v>
      </c>
      <c r="J116" s="145"/>
      <c r="K116" s="146"/>
      <c r="L116" s="144">
        <f>L114*L115</f>
        <v>110880</v>
      </c>
      <c r="M116" s="145"/>
      <c r="N116" s="146"/>
      <c r="S116" s="45"/>
      <c r="AA116" s="76" t="s">
        <v>63</v>
      </c>
      <c r="AB116" s="45">
        <v>76960</v>
      </c>
      <c r="AC116" s="45">
        <v>760</v>
      </c>
      <c r="AD116" s="45">
        <f>AC116*I83*100</f>
        <v>7600</v>
      </c>
      <c r="AE116" s="12">
        <f>ROUNDDOWN((AB116+AD116)/AA114,0)</f>
        <v>352</v>
      </c>
    </row>
    <row r="117" spans="1:31" ht="17.25" customHeight="1">
      <c r="B117" s="165" t="s">
        <v>121</v>
      </c>
      <c r="C117" s="166"/>
      <c r="D117" s="166"/>
      <c r="E117" s="166"/>
      <c r="F117" s="166"/>
      <c r="G117" s="166"/>
      <c r="H117" s="167"/>
      <c r="I117" s="168">
        <f>SUM(AE111:AE112)</f>
        <v>4298</v>
      </c>
      <c r="J117" s="169"/>
      <c r="K117" s="169"/>
      <c r="L117" s="168">
        <f>SUM(AE117:AE118)</f>
        <v>3832</v>
      </c>
      <c r="M117" s="169"/>
      <c r="N117" s="170"/>
      <c r="S117" s="45"/>
      <c r="Z117" s="12" t="s">
        <v>70</v>
      </c>
      <c r="AA117" s="76" t="s">
        <v>64</v>
      </c>
      <c r="AB117" s="45">
        <v>160000</v>
      </c>
      <c r="AC117" s="45"/>
      <c r="AD117" s="45"/>
      <c r="AE117" s="45">
        <f>ROUNDDOWN(AB117/AA114,0)</f>
        <v>666</v>
      </c>
    </row>
    <row r="118" spans="1:31" ht="12.75" customHeight="1">
      <c r="B118" s="171" t="s">
        <v>122</v>
      </c>
      <c r="C118" s="172"/>
      <c r="D118" s="172"/>
      <c r="E118" s="172"/>
      <c r="F118" s="172"/>
      <c r="G118" s="172"/>
      <c r="H118" s="173"/>
      <c r="I118" s="174">
        <f>I115*I117</f>
        <v>919772</v>
      </c>
      <c r="J118" s="175"/>
      <c r="K118" s="176"/>
      <c r="L118" s="174">
        <f>L115*L117</f>
        <v>919680</v>
      </c>
      <c r="M118" s="175"/>
      <c r="N118" s="176"/>
      <c r="S118" s="45"/>
      <c r="Z118" s="12" t="s">
        <v>70</v>
      </c>
      <c r="AA118" s="76" t="s">
        <v>65</v>
      </c>
      <c r="AB118" s="45">
        <v>760000</v>
      </c>
      <c r="AC118" s="45"/>
      <c r="AD118" s="45"/>
      <c r="AE118" s="45">
        <f>ROUNDDOWN(AB118/AA114,0)</f>
        <v>3166</v>
      </c>
    </row>
    <row r="119" spans="1:31" ht="17.25" customHeight="1">
      <c r="B119" s="141" t="s">
        <v>123</v>
      </c>
      <c r="C119" s="142"/>
      <c r="D119" s="142"/>
      <c r="E119" s="142"/>
      <c r="F119" s="142"/>
      <c r="G119" s="142"/>
      <c r="H119" s="143"/>
      <c r="I119" s="144">
        <f>I116*12+I118</f>
        <v>2216612</v>
      </c>
      <c r="J119" s="145"/>
      <c r="K119" s="146"/>
      <c r="L119" s="144">
        <f>L116*12+L118</f>
        <v>2250240</v>
      </c>
      <c r="M119" s="145"/>
      <c r="N119" s="146"/>
      <c r="S119" s="45"/>
      <c r="AB119" s="45"/>
    </row>
    <row r="120" spans="1:31" ht="17.25" customHeight="1">
      <c r="B120" s="141" t="s">
        <v>124</v>
      </c>
      <c r="C120" s="142"/>
      <c r="D120" s="142"/>
      <c r="E120" s="142"/>
      <c r="F120" s="142"/>
      <c r="G120" s="142"/>
      <c r="H120" s="143"/>
      <c r="I120" s="144">
        <f>ROUNDDOWN(I119*0.5,-3)</f>
        <v>1108000</v>
      </c>
      <c r="J120" s="145"/>
      <c r="K120" s="146"/>
      <c r="L120" s="144">
        <f>ROUNDDOWN(L119*0.5,-3)</f>
        <v>1125000</v>
      </c>
      <c r="M120" s="145"/>
      <c r="N120" s="146"/>
      <c r="S120" s="45"/>
      <c r="AB120" s="45"/>
    </row>
    <row r="121" spans="1:31" ht="17.25" customHeight="1"/>
    <row r="122" spans="1:31" ht="17.25" customHeight="1">
      <c r="A122" s="77" t="s">
        <v>152</v>
      </c>
    </row>
    <row r="123" spans="1:31" ht="17.25" customHeight="1">
      <c r="B123" s="12" t="s">
        <v>171</v>
      </c>
      <c r="Z123" s="72">
        <v>0.33333333333333331</v>
      </c>
    </row>
    <row r="124" spans="1:31" ht="17.25" customHeight="1">
      <c r="B124" s="12" t="s">
        <v>161</v>
      </c>
    </row>
    <row r="125" spans="1:31" ht="17.25" customHeight="1">
      <c r="C125" s="12" t="s">
        <v>89</v>
      </c>
      <c r="K125" s="19" t="s">
        <v>125</v>
      </c>
      <c r="U125" s="19" t="s">
        <v>125</v>
      </c>
    </row>
    <row r="126" spans="1:31" ht="17.25" customHeight="1">
      <c r="C126" s="111" t="s">
        <v>79</v>
      </c>
      <c r="D126" s="112"/>
      <c r="E126" s="113"/>
      <c r="F126" s="111" t="s">
        <v>83</v>
      </c>
      <c r="G126" s="112"/>
      <c r="H126" s="113"/>
      <c r="I126" s="111" t="s">
        <v>95</v>
      </c>
      <c r="J126" s="112"/>
      <c r="K126" s="113"/>
      <c r="M126" s="111" t="s">
        <v>79</v>
      </c>
      <c r="N126" s="112"/>
      <c r="O126" s="113"/>
      <c r="P126" s="111" t="s">
        <v>84</v>
      </c>
      <c r="Q126" s="112"/>
      <c r="R126" s="113"/>
      <c r="S126" s="111" t="s">
        <v>95</v>
      </c>
      <c r="T126" s="112"/>
      <c r="U126" s="113"/>
    </row>
    <row r="127" spans="1:31" ht="17.25" customHeight="1">
      <c r="C127" s="101" t="s">
        <v>80</v>
      </c>
      <c r="D127" s="114"/>
      <c r="E127" s="115"/>
      <c r="F127" s="108">
        <v>18800</v>
      </c>
      <c r="G127" s="109"/>
      <c r="H127" s="110"/>
      <c r="I127" s="124" t="s">
        <v>90</v>
      </c>
      <c r="J127" s="125"/>
      <c r="K127" s="126"/>
      <c r="M127" s="101" t="s">
        <v>85</v>
      </c>
      <c r="N127" s="114"/>
      <c r="O127" s="115"/>
      <c r="P127" s="108">
        <v>300000</v>
      </c>
      <c r="Q127" s="109"/>
      <c r="R127" s="110"/>
      <c r="S127" s="124" t="s">
        <v>91</v>
      </c>
      <c r="T127" s="125"/>
      <c r="U127" s="126"/>
    </row>
    <row r="128" spans="1:31" ht="17.25" customHeight="1">
      <c r="C128" s="101" t="s">
        <v>81</v>
      </c>
      <c r="D128" s="114"/>
      <c r="E128" s="115"/>
      <c r="F128" s="108">
        <v>37600</v>
      </c>
      <c r="G128" s="109"/>
      <c r="H128" s="110"/>
      <c r="I128" s="127"/>
      <c r="J128" s="128"/>
      <c r="K128" s="129"/>
      <c r="M128" s="101" t="s">
        <v>80</v>
      </c>
      <c r="N128" s="114"/>
      <c r="O128" s="115"/>
      <c r="P128" s="108">
        <v>1667000</v>
      </c>
      <c r="Q128" s="109"/>
      <c r="R128" s="110"/>
      <c r="S128" s="127"/>
      <c r="T128" s="128"/>
      <c r="U128" s="129"/>
    </row>
    <row r="129" spans="1:54" ht="12.75" customHeight="1">
      <c r="C129" s="101" t="s">
        <v>82</v>
      </c>
      <c r="D129" s="114"/>
      <c r="E129" s="115"/>
      <c r="F129" s="108">
        <v>56400</v>
      </c>
      <c r="G129" s="109"/>
      <c r="H129" s="110"/>
      <c r="I129" s="130"/>
      <c r="J129" s="131"/>
      <c r="K129" s="132"/>
      <c r="M129" s="101" t="s">
        <v>86</v>
      </c>
      <c r="N129" s="114"/>
      <c r="O129" s="115"/>
      <c r="P129" s="108">
        <v>2640000</v>
      </c>
      <c r="Q129" s="109"/>
      <c r="R129" s="110"/>
      <c r="S129" s="127"/>
      <c r="T129" s="128"/>
      <c r="U129" s="129"/>
    </row>
    <row r="130" spans="1:54" ht="17.25" customHeight="1">
      <c r="M130" s="101" t="s">
        <v>87</v>
      </c>
      <c r="N130" s="114"/>
      <c r="O130" s="115"/>
      <c r="P130" s="108">
        <v>5510000</v>
      </c>
      <c r="Q130" s="109"/>
      <c r="R130" s="110"/>
      <c r="S130" s="159"/>
      <c r="T130" s="160"/>
      <c r="U130" s="161"/>
      <c r="AH130" s="45"/>
    </row>
    <row r="131" spans="1:54" ht="17.25" customHeight="1">
      <c r="M131" s="101" t="s">
        <v>88</v>
      </c>
      <c r="N131" s="114" t="s">
        <v>88</v>
      </c>
      <c r="O131" s="115"/>
      <c r="P131" s="108">
        <v>6485000</v>
      </c>
      <c r="Q131" s="109"/>
      <c r="R131" s="110"/>
      <c r="S131" s="162"/>
      <c r="T131" s="163"/>
      <c r="U131" s="164"/>
    </row>
    <row r="132" spans="1:54" ht="17.25" customHeight="1">
      <c r="M132" s="52"/>
      <c r="N132" s="53"/>
      <c r="O132" s="53"/>
      <c r="P132" s="54"/>
      <c r="Q132" s="55"/>
      <c r="R132" s="55"/>
      <c r="S132" s="56"/>
      <c r="T132" s="56"/>
      <c r="U132" s="56"/>
    </row>
    <row r="133" spans="1:54" ht="17.25" customHeight="1">
      <c r="B133" s="12" t="s">
        <v>181</v>
      </c>
      <c r="AE133" s="45"/>
      <c r="AF133" s="45"/>
      <c r="AG133" s="45"/>
    </row>
    <row r="134" spans="1:54" ht="17.25" customHeight="1">
      <c r="B134" s="12" t="s">
        <v>182</v>
      </c>
      <c r="AH134" s="29"/>
      <c r="AZ134" s="29"/>
      <c r="BA134" s="29"/>
      <c r="BB134" s="29"/>
    </row>
    <row r="135" spans="1:54" s="29" customFormat="1" ht="17.25" customHeight="1">
      <c r="A135" s="12"/>
      <c r="B135" s="12" t="s">
        <v>172</v>
      </c>
      <c r="C135" s="12"/>
      <c r="D135" s="12"/>
      <c r="E135" s="12"/>
      <c r="F135" s="12"/>
      <c r="G135" s="12"/>
      <c r="H135" s="12"/>
      <c r="I135" s="12"/>
      <c r="J135" s="12"/>
      <c r="K135" s="12"/>
      <c r="L135" s="12"/>
      <c r="M135" s="12"/>
      <c r="N135" s="12"/>
      <c r="O135" s="12"/>
      <c r="P135" s="12"/>
      <c r="Q135" s="12"/>
      <c r="R135" s="12"/>
      <c r="S135" s="12"/>
      <c r="T135" s="12"/>
      <c r="U135" s="12"/>
      <c r="V135" s="12"/>
      <c r="W135" s="12"/>
      <c r="X135" s="12"/>
      <c r="Z135" s="72">
        <v>0.33333333333333331</v>
      </c>
      <c r="AA135" s="12"/>
      <c r="AB135" s="12"/>
      <c r="AC135" s="12"/>
      <c r="AD135" s="12"/>
      <c r="AE135" s="12"/>
      <c r="AF135" s="12"/>
      <c r="AG135" s="12"/>
      <c r="AH135" s="12"/>
      <c r="AZ135" s="12"/>
      <c r="BA135" s="12"/>
      <c r="BB135" s="12"/>
    </row>
    <row r="136" spans="1:54" ht="17.25" customHeight="1">
      <c r="B136" s="12" t="s">
        <v>105</v>
      </c>
    </row>
    <row r="137" spans="1:54" ht="17.25" customHeight="1">
      <c r="C137" s="111" t="s">
        <v>92</v>
      </c>
      <c r="D137" s="112"/>
      <c r="E137" s="112"/>
      <c r="F137" s="121"/>
      <c r="G137" s="122"/>
      <c r="H137" s="111" t="s">
        <v>93</v>
      </c>
      <c r="I137" s="112"/>
      <c r="J137" s="112"/>
      <c r="K137" s="115"/>
      <c r="L137" s="97" t="s">
        <v>95</v>
      </c>
      <c r="M137" s="123"/>
      <c r="N137" s="123"/>
      <c r="O137" s="122"/>
      <c r="AA137" s="29"/>
      <c r="AB137" s="29"/>
      <c r="AC137" s="29"/>
      <c r="AD137" s="29"/>
      <c r="AE137" s="29"/>
      <c r="AF137" s="29"/>
      <c r="AG137" s="29"/>
    </row>
    <row r="138" spans="1:54" ht="17.25" customHeight="1">
      <c r="A138" s="29"/>
      <c r="B138" s="29"/>
      <c r="C138" s="104" t="s">
        <v>94</v>
      </c>
      <c r="D138" s="105"/>
      <c r="E138" s="105"/>
      <c r="F138" s="106"/>
      <c r="G138" s="107"/>
      <c r="H138" s="147">
        <v>3240000</v>
      </c>
      <c r="I138" s="148"/>
      <c r="J138" s="148"/>
      <c r="K138" s="88"/>
      <c r="L138" s="83" t="s">
        <v>96</v>
      </c>
      <c r="M138" s="114"/>
      <c r="N138" s="114"/>
      <c r="O138" s="115"/>
      <c r="P138" s="29"/>
      <c r="Q138" s="29"/>
      <c r="R138" s="29"/>
      <c r="S138" s="29"/>
      <c r="T138" s="29"/>
      <c r="U138" s="29"/>
      <c r="V138" s="29"/>
      <c r="W138" s="29"/>
      <c r="X138" s="29"/>
      <c r="Z138" s="29"/>
    </row>
    <row r="139" spans="1:54" ht="17.25" customHeight="1">
      <c r="B139" s="12" t="s">
        <v>110</v>
      </c>
    </row>
    <row r="140" spans="1:54" ht="17.25" customHeight="1">
      <c r="C140" s="97" t="s">
        <v>97</v>
      </c>
      <c r="D140" s="99"/>
      <c r="E140" s="97" t="s">
        <v>98</v>
      </c>
      <c r="F140" s="98"/>
      <c r="G140" s="98"/>
      <c r="H140" s="99"/>
      <c r="I140" s="97" t="s">
        <v>99</v>
      </c>
      <c r="J140" s="98"/>
      <c r="K140" s="98"/>
      <c r="L140" s="99"/>
      <c r="M140" s="97" t="s">
        <v>100</v>
      </c>
      <c r="N140" s="99"/>
      <c r="O140" s="97" t="s">
        <v>95</v>
      </c>
      <c r="P140" s="98"/>
      <c r="Q140" s="98"/>
      <c r="R140" s="98"/>
      <c r="S140" s="98"/>
      <c r="T140" s="99"/>
    </row>
    <row r="141" spans="1:54" ht="17.25" customHeight="1">
      <c r="C141" s="92">
        <v>400</v>
      </c>
      <c r="D141" s="93"/>
      <c r="E141" s="92">
        <v>400</v>
      </c>
      <c r="F141" s="100"/>
      <c r="G141" s="100"/>
      <c r="H141" s="93"/>
      <c r="I141" s="92">
        <v>800</v>
      </c>
      <c r="J141" s="100"/>
      <c r="K141" s="100"/>
      <c r="L141" s="93"/>
      <c r="M141" s="92">
        <v>800</v>
      </c>
      <c r="N141" s="93"/>
      <c r="O141" s="101" t="s">
        <v>111</v>
      </c>
      <c r="P141" s="102"/>
      <c r="Q141" s="102"/>
      <c r="R141" s="102"/>
      <c r="S141" s="102"/>
      <c r="T141" s="103"/>
    </row>
    <row r="142" spans="1:54" ht="17.25" customHeight="1">
      <c r="C142" s="12" t="s">
        <v>109</v>
      </c>
    </row>
    <row r="143" spans="1:54" ht="17.25" customHeight="1">
      <c r="C143" s="89" t="s">
        <v>106</v>
      </c>
      <c r="D143" s="90"/>
      <c r="E143" s="90"/>
      <c r="F143" s="90"/>
      <c r="G143" s="91"/>
      <c r="H143" s="92">
        <v>100</v>
      </c>
      <c r="I143" s="93"/>
    </row>
    <row r="144" spans="1:54" ht="17.25" customHeight="1">
      <c r="C144" s="94" t="s">
        <v>107</v>
      </c>
      <c r="D144" s="95"/>
      <c r="E144" s="95"/>
      <c r="F144" s="95"/>
      <c r="G144" s="96"/>
      <c r="H144" s="92">
        <v>200</v>
      </c>
      <c r="I144" s="93"/>
    </row>
    <row r="145" spans="2:26" ht="17.25" customHeight="1">
      <c r="C145" s="89" t="s">
        <v>108</v>
      </c>
      <c r="D145" s="90"/>
      <c r="E145" s="90"/>
      <c r="F145" s="90"/>
      <c r="G145" s="91"/>
      <c r="H145" s="92">
        <v>300</v>
      </c>
      <c r="I145" s="93"/>
    </row>
    <row r="146" spans="2:26" ht="17.25" customHeight="1">
      <c r="B146" s="29" t="s">
        <v>173</v>
      </c>
    </row>
    <row r="147" spans="2:26" ht="17.25" customHeight="1">
      <c r="B147" s="29" t="s">
        <v>162</v>
      </c>
    </row>
    <row r="148" spans="2:26" ht="17.25" customHeight="1">
      <c r="B148" s="29" t="s">
        <v>163</v>
      </c>
    </row>
    <row r="149" spans="2:26" ht="17.25" customHeight="1">
      <c r="B149" s="29" t="s">
        <v>164</v>
      </c>
    </row>
    <row r="150" spans="2:26" ht="17.25" customHeight="1">
      <c r="B150" s="29"/>
      <c r="C150" s="83" t="s">
        <v>113</v>
      </c>
      <c r="D150" s="84"/>
      <c r="E150" s="84"/>
      <c r="F150" s="84"/>
      <c r="G150" s="85"/>
      <c r="H150" s="86">
        <v>6000</v>
      </c>
      <c r="I150" s="87"/>
      <c r="J150" s="88"/>
      <c r="Z150" s="72">
        <v>0.5</v>
      </c>
    </row>
    <row r="151" spans="2:26" ht="17.25" customHeight="1">
      <c r="B151" s="29"/>
      <c r="C151" s="83" t="s">
        <v>114</v>
      </c>
      <c r="D151" s="84"/>
      <c r="E151" s="84"/>
      <c r="F151" s="84"/>
      <c r="G151" s="85"/>
      <c r="H151" s="86">
        <v>11000</v>
      </c>
      <c r="I151" s="87"/>
      <c r="J151" s="88"/>
    </row>
    <row r="152" spans="2:26" ht="17.25" customHeight="1">
      <c r="B152" s="29" t="s">
        <v>175</v>
      </c>
    </row>
    <row r="153" spans="2:26" ht="17.25" customHeight="1">
      <c r="B153" s="29" t="s">
        <v>176</v>
      </c>
    </row>
    <row r="154" spans="2:26" ht="17.25" customHeight="1">
      <c r="B154" s="29" t="s">
        <v>165</v>
      </c>
    </row>
    <row r="155" spans="2:26" ht="17.25" customHeight="1">
      <c r="B155" s="29" t="s">
        <v>166</v>
      </c>
    </row>
    <row r="156" spans="2:26" ht="17.25" customHeight="1">
      <c r="B156" s="29" t="s">
        <v>167</v>
      </c>
    </row>
    <row r="157" spans="2:26" ht="13.5" customHeight="1">
      <c r="B157" s="29"/>
      <c r="C157" s="83" t="s">
        <v>115</v>
      </c>
      <c r="D157" s="84"/>
      <c r="E157" s="84"/>
      <c r="F157" s="84"/>
      <c r="G157" s="85"/>
      <c r="H157" s="86">
        <v>26000</v>
      </c>
      <c r="I157" s="87"/>
      <c r="J157" s="88"/>
      <c r="Z157" s="72">
        <v>0.5</v>
      </c>
    </row>
    <row r="158" spans="2:26" ht="17.25" customHeight="1">
      <c r="B158" s="29"/>
      <c r="C158" s="83" t="s">
        <v>116</v>
      </c>
      <c r="D158" s="84"/>
      <c r="E158" s="84"/>
      <c r="F158" s="84"/>
      <c r="G158" s="85"/>
      <c r="H158" s="86">
        <v>52000</v>
      </c>
      <c r="I158" s="87"/>
      <c r="J158" s="88"/>
    </row>
    <row r="159" spans="2:26" ht="17.25" customHeight="1">
      <c r="B159" s="29"/>
      <c r="C159" s="63" t="s">
        <v>117</v>
      </c>
      <c r="D159" s="63"/>
      <c r="E159" s="63"/>
      <c r="F159" s="63"/>
      <c r="G159" s="63"/>
      <c r="H159" s="64"/>
      <c r="I159" s="64"/>
      <c r="J159" s="65"/>
    </row>
    <row r="160" spans="2:26" ht="17.25" customHeight="1">
      <c r="B160" s="29"/>
      <c r="C160" s="63"/>
      <c r="D160" s="63"/>
      <c r="E160" s="63"/>
      <c r="F160" s="63"/>
      <c r="G160" s="63"/>
      <c r="H160" s="64"/>
      <c r="I160" s="64"/>
      <c r="J160" s="65"/>
    </row>
    <row r="161" spans="1:26" ht="17.25" customHeight="1">
      <c r="A161" s="77" t="s">
        <v>153</v>
      </c>
    </row>
    <row r="162" spans="1:26" ht="17.25" customHeight="1">
      <c r="B162" s="12" t="s">
        <v>169</v>
      </c>
    </row>
    <row r="163" spans="1:26" ht="17.25" customHeight="1">
      <c r="B163" s="12" t="s">
        <v>168</v>
      </c>
    </row>
    <row r="164" spans="1:26" ht="17.25" customHeight="1">
      <c r="C164" s="49" t="s">
        <v>78</v>
      </c>
      <c r="D164" s="50"/>
      <c r="E164" s="50"/>
      <c r="F164" s="50"/>
      <c r="G164" s="50"/>
      <c r="H164" s="50"/>
      <c r="I164" s="50"/>
    </row>
    <row r="165" spans="1:26" ht="17.25" customHeight="1">
      <c r="B165" s="43"/>
      <c r="C165" s="62">
        <v>1</v>
      </c>
      <c r="D165" s="84" t="s">
        <v>71</v>
      </c>
      <c r="E165" s="114"/>
      <c r="F165" s="114"/>
      <c r="G165" s="114"/>
      <c r="H165" s="114"/>
      <c r="I165" s="115"/>
      <c r="J165" s="149">
        <v>100000</v>
      </c>
      <c r="K165" s="150"/>
      <c r="L165" s="150"/>
      <c r="M165" s="151"/>
      <c r="N165" s="101" t="s">
        <v>112</v>
      </c>
      <c r="O165" s="102"/>
      <c r="P165" s="102"/>
      <c r="Q165" s="102"/>
      <c r="R165" s="102"/>
      <c r="S165" s="102"/>
      <c r="T165" s="102"/>
      <c r="U165" s="102"/>
      <c r="V165" s="102"/>
      <c r="W165" s="103"/>
      <c r="Z165" s="72">
        <v>0.5</v>
      </c>
    </row>
    <row r="166" spans="1:26" ht="17.25" customHeight="1">
      <c r="C166" s="66">
        <v>2</v>
      </c>
      <c r="D166" s="152" t="s">
        <v>72</v>
      </c>
      <c r="E166" s="152"/>
      <c r="F166" s="152"/>
      <c r="G166" s="152"/>
      <c r="H166" s="152"/>
      <c r="I166" s="153"/>
      <c r="J166" s="57" t="s">
        <v>74</v>
      </c>
      <c r="K166" s="154">
        <v>45000</v>
      </c>
      <c r="L166" s="154">
        <v>45000</v>
      </c>
      <c r="M166" s="155"/>
      <c r="N166" s="156" t="s">
        <v>77</v>
      </c>
      <c r="O166" s="157"/>
      <c r="P166" s="157"/>
      <c r="Q166" s="157"/>
      <c r="R166" s="157"/>
      <c r="S166" s="157"/>
      <c r="T166" s="157"/>
      <c r="U166" s="157"/>
      <c r="V166" s="157"/>
      <c r="W166" s="158"/>
    </row>
    <row r="167" spans="1:26" ht="17.25" customHeight="1">
      <c r="C167" s="67"/>
      <c r="D167" s="63"/>
      <c r="E167" s="63"/>
      <c r="F167" s="63"/>
      <c r="G167" s="63"/>
      <c r="H167" s="63"/>
      <c r="I167" s="68"/>
      <c r="J167" s="58" t="s">
        <v>75</v>
      </c>
      <c r="K167" s="133">
        <v>45000</v>
      </c>
      <c r="L167" s="133">
        <v>45000</v>
      </c>
      <c r="M167" s="134"/>
      <c r="N167" s="135" t="s">
        <v>76</v>
      </c>
      <c r="O167" s="136"/>
      <c r="P167" s="136"/>
      <c r="Q167" s="136"/>
      <c r="R167" s="136"/>
      <c r="S167" s="136"/>
      <c r="T167" s="136"/>
      <c r="U167" s="136"/>
      <c r="V167" s="136"/>
      <c r="W167" s="137"/>
    </row>
    <row r="168" spans="1:26" ht="17.25" customHeight="1">
      <c r="C168" s="69"/>
      <c r="D168" s="70"/>
      <c r="E168" s="70"/>
      <c r="F168" s="70"/>
      <c r="G168" s="70"/>
      <c r="H168" s="70"/>
      <c r="I168" s="71"/>
      <c r="J168" s="59"/>
      <c r="K168" s="60"/>
      <c r="L168" s="60"/>
      <c r="M168" s="61"/>
      <c r="N168" s="138"/>
      <c r="O168" s="139"/>
      <c r="P168" s="139"/>
      <c r="Q168" s="139"/>
      <c r="R168" s="139"/>
      <c r="S168" s="139"/>
      <c r="T168" s="139"/>
      <c r="U168" s="139"/>
      <c r="V168" s="139"/>
      <c r="W168" s="140"/>
    </row>
    <row r="169" spans="1:26" ht="17.25" customHeight="1">
      <c r="I169" s="12" t="s">
        <v>73</v>
      </c>
    </row>
    <row r="170" spans="1:26" ht="17.25" customHeight="1">
      <c r="A170" s="77" t="s">
        <v>154</v>
      </c>
    </row>
    <row r="171" spans="1:26" ht="17.25" customHeight="1">
      <c r="B171" s="12" t="s">
        <v>179</v>
      </c>
      <c r="Z171" s="72">
        <v>0.25</v>
      </c>
    </row>
    <row r="172" spans="1:26" ht="17.25" customHeight="1">
      <c r="B172" s="12" t="s">
        <v>180</v>
      </c>
    </row>
    <row r="173" spans="1:26" ht="17.25" customHeight="1"/>
    <row r="174" spans="1:26" ht="17.25" customHeight="1"/>
    <row r="175" spans="1:26" ht="17.25" customHeight="1"/>
  </sheetData>
  <mergeCells count="361">
    <mergeCell ref="G24:M24"/>
    <mergeCell ref="G34:M34"/>
    <mergeCell ref="N14:R14"/>
    <mergeCell ref="N24:R24"/>
    <mergeCell ref="N34:R34"/>
    <mergeCell ref="B13:F16"/>
    <mergeCell ref="B23:F26"/>
    <mergeCell ref="B33:F36"/>
    <mergeCell ref="G13:M13"/>
    <mergeCell ref="N13:R13"/>
    <mergeCell ref="G16:M16"/>
    <mergeCell ref="N16:R16"/>
    <mergeCell ref="G33:M33"/>
    <mergeCell ref="N33:R33"/>
    <mergeCell ref="G35:M35"/>
    <mergeCell ref="N35:R35"/>
    <mergeCell ref="N29:R29"/>
    <mergeCell ref="AA13:AB13"/>
    <mergeCell ref="AH13:AI13"/>
    <mergeCell ref="AO13:AP13"/>
    <mergeCell ref="G15:M15"/>
    <mergeCell ref="N15:R15"/>
    <mergeCell ref="V1:X1"/>
    <mergeCell ref="A2:X2"/>
    <mergeCell ref="B11:F11"/>
    <mergeCell ref="G12:M12"/>
    <mergeCell ref="N12:R12"/>
    <mergeCell ref="AA12:AB12"/>
    <mergeCell ref="AA15:AB15"/>
    <mergeCell ref="AH15:AI15"/>
    <mergeCell ref="AO15:AP15"/>
    <mergeCell ref="G14:M14"/>
    <mergeCell ref="AA16:AB16"/>
    <mergeCell ref="AH16:AI16"/>
    <mergeCell ref="AO16:AP16"/>
    <mergeCell ref="AH12:AI12"/>
    <mergeCell ref="AO12:AP12"/>
    <mergeCell ref="B21:F21"/>
    <mergeCell ref="G22:M22"/>
    <mergeCell ref="N22:R22"/>
    <mergeCell ref="AA22:AB22"/>
    <mergeCell ref="AH22:AI22"/>
    <mergeCell ref="AO22:AP22"/>
    <mergeCell ref="AO17:AP17"/>
    <mergeCell ref="G18:M18"/>
    <mergeCell ref="N18:R18"/>
    <mergeCell ref="G19:M19"/>
    <mergeCell ref="N19:R19"/>
    <mergeCell ref="AA20:AB20"/>
    <mergeCell ref="AH20:AI20"/>
    <mergeCell ref="AO20:AP20"/>
    <mergeCell ref="B17:F19"/>
    <mergeCell ref="G17:M17"/>
    <mergeCell ref="N17:R17"/>
    <mergeCell ref="S17:V17"/>
    <mergeCell ref="AA17:AB17"/>
    <mergeCell ref="AH17:AI17"/>
    <mergeCell ref="AQ29:AR29"/>
    <mergeCell ref="B31:F31"/>
    <mergeCell ref="AC30:AD32"/>
    <mergeCell ref="AJ30:AK32"/>
    <mergeCell ref="AQ30:AR32"/>
    <mergeCell ref="G32:M32"/>
    <mergeCell ref="AH24:AI24"/>
    <mergeCell ref="AO24:AP24"/>
    <mergeCell ref="G26:M26"/>
    <mergeCell ref="N26:R26"/>
    <mergeCell ref="B27:F29"/>
    <mergeCell ref="G27:M27"/>
    <mergeCell ref="N27:R27"/>
    <mergeCell ref="S27:V27"/>
    <mergeCell ref="G28:M28"/>
    <mergeCell ref="N28:R28"/>
    <mergeCell ref="G23:M23"/>
    <mergeCell ref="N23:R23"/>
    <mergeCell ref="G25:M25"/>
    <mergeCell ref="N25:R25"/>
    <mergeCell ref="AA24:AB24"/>
    <mergeCell ref="N32:R32"/>
    <mergeCell ref="G29:M29"/>
    <mergeCell ref="AC29:AD29"/>
    <mergeCell ref="AJ35:AK35"/>
    <mergeCell ref="AJ29:AK29"/>
    <mergeCell ref="AQ35:AR35"/>
    <mergeCell ref="G38:M38"/>
    <mergeCell ref="N38:R38"/>
    <mergeCell ref="AC36:AD36"/>
    <mergeCell ref="AJ36:AK36"/>
    <mergeCell ref="AQ36:AR36"/>
    <mergeCell ref="AC33:AD33"/>
    <mergeCell ref="AJ33:AK33"/>
    <mergeCell ref="AQ33:AR33"/>
    <mergeCell ref="G36:M36"/>
    <mergeCell ref="N36:R36"/>
    <mergeCell ref="G37:M37"/>
    <mergeCell ref="N37:R37"/>
    <mergeCell ref="S37:V37"/>
    <mergeCell ref="AC35:AD35"/>
    <mergeCell ref="G39:M39"/>
    <mergeCell ref="N39:R39"/>
    <mergeCell ref="H57:I57"/>
    <mergeCell ref="N57:O57"/>
    <mergeCell ref="B59:F59"/>
    <mergeCell ref="I60:K60"/>
    <mergeCell ref="L60:N60"/>
    <mergeCell ref="O60:Q60"/>
    <mergeCell ref="R60:T60"/>
    <mergeCell ref="C43:D43"/>
    <mergeCell ref="B37:F39"/>
    <mergeCell ref="G43:H43"/>
    <mergeCell ref="I43:J43"/>
    <mergeCell ref="E43:F43"/>
    <mergeCell ref="K43:L43"/>
    <mergeCell ref="M43:N43"/>
    <mergeCell ref="R43:T43"/>
    <mergeCell ref="R48:T48"/>
    <mergeCell ref="C52:D52"/>
    <mergeCell ref="F52:G52"/>
    <mergeCell ref="H52:I52"/>
    <mergeCell ref="K52:L52"/>
    <mergeCell ref="N52:O52"/>
    <mergeCell ref="R52:T52"/>
    <mergeCell ref="U60:W61"/>
    <mergeCell ref="I61:K61"/>
    <mergeCell ref="L61:N61"/>
    <mergeCell ref="O61:Q61"/>
    <mergeCell ref="R61:T61"/>
    <mergeCell ref="B62:H62"/>
    <mergeCell ref="I62:K62"/>
    <mergeCell ref="L62:N62"/>
    <mergeCell ref="O62:Q62"/>
    <mergeCell ref="R62:T62"/>
    <mergeCell ref="L65:N65"/>
    <mergeCell ref="O65:Q65"/>
    <mergeCell ref="R65:T65"/>
    <mergeCell ref="B66:H66"/>
    <mergeCell ref="I66:K66"/>
    <mergeCell ref="L66:N66"/>
    <mergeCell ref="O66:Q66"/>
    <mergeCell ref="R66:T66"/>
    <mergeCell ref="U62:W66"/>
    <mergeCell ref="B63:H63"/>
    <mergeCell ref="I63:K63"/>
    <mergeCell ref="L63:N63"/>
    <mergeCell ref="O63:Q63"/>
    <mergeCell ref="R63:T63"/>
    <mergeCell ref="B64:H64"/>
    <mergeCell ref="I64:T64"/>
    <mergeCell ref="B65:H65"/>
    <mergeCell ref="I65:K65"/>
    <mergeCell ref="B68:H68"/>
    <mergeCell ref="I68:K68"/>
    <mergeCell ref="L68:N68"/>
    <mergeCell ref="O68:Q68"/>
    <mergeCell ref="R68:T68"/>
    <mergeCell ref="U68:W68"/>
    <mergeCell ref="B67:H67"/>
    <mergeCell ref="I67:K67"/>
    <mergeCell ref="L67:N67"/>
    <mergeCell ref="O67:Q67"/>
    <mergeCell ref="R67:T67"/>
    <mergeCell ref="U67:W67"/>
    <mergeCell ref="B71:H71"/>
    <mergeCell ref="I71:K71"/>
    <mergeCell ref="L71:N71"/>
    <mergeCell ref="O71:Q71"/>
    <mergeCell ref="R71:T71"/>
    <mergeCell ref="U71:W71"/>
    <mergeCell ref="B69:H69"/>
    <mergeCell ref="I69:T69"/>
    <mergeCell ref="U69:W69"/>
    <mergeCell ref="B70:H70"/>
    <mergeCell ref="I70:K70"/>
    <mergeCell ref="L70:N70"/>
    <mergeCell ref="O70:Q70"/>
    <mergeCell ref="R70:T70"/>
    <mergeCell ref="U70:W70"/>
    <mergeCell ref="B74:H74"/>
    <mergeCell ref="I74:T74"/>
    <mergeCell ref="U74:W74"/>
    <mergeCell ref="B75:H75"/>
    <mergeCell ref="I75:T75"/>
    <mergeCell ref="U75:W75"/>
    <mergeCell ref="B72:H72"/>
    <mergeCell ref="I72:T72"/>
    <mergeCell ref="U72:W72"/>
    <mergeCell ref="B73:H73"/>
    <mergeCell ref="I73:T73"/>
    <mergeCell ref="U73:W73"/>
    <mergeCell ref="B78:F78"/>
    <mergeCell ref="I79:K79"/>
    <mergeCell ref="L79:N79"/>
    <mergeCell ref="O79:Q79"/>
    <mergeCell ref="R79:T79"/>
    <mergeCell ref="U79:W80"/>
    <mergeCell ref="I80:K80"/>
    <mergeCell ref="L80:N80"/>
    <mergeCell ref="O80:Q80"/>
    <mergeCell ref="R80:T80"/>
    <mergeCell ref="O84:Q84"/>
    <mergeCell ref="R84:T84"/>
    <mergeCell ref="B81:H81"/>
    <mergeCell ref="I81:K81"/>
    <mergeCell ref="L81:N81"/>
    <mergeCell ref="O81:Q81"/>
    <mergeCell ref="R81:T81"/>
    <mergeCell ref="B82:H82"/>
    <mergeCell ref="I82:K82"/>
    <mergeCell ref="L82:N82"/>
    <mergeCell ref="O82:Q82"/>
    <mergeCell ref="U86:W86"/>
    <mergeCell ref="B87:H87"/>
    <mergeCell ref="I87:K87"/>
    <mergeCell ref="L87:N87"/>
    <mergeCell ref="O87:Q87"/>
    <mergeCell ref="R87:T87"/>
    <mergeCell ref="U87:W87"/>
    <mergeCell ref="B85:H85"/>
    <mergeCell ref="I85:K85"/>
    <mergeCell ref="L85:N85"/>
    <mergeCell ref="O85:Q85"/>
    <mergeCell ref="R85:T85"/>
    <mergeCell ref="B86:H86"/>
    <mergeCell ref="I86:K86"/>
    <mergeCell ref="L86:N86"/>
    <mergeCell ref="O86:Q86"/>
    <mergeCell ref="R86:T86"/>
    <mergeCell ref="U81:W85"/>
    <mergeCell ref="R82:T82"/>
    <mergeCell ref="B83:H83"/>
    <mergeCell ref="I83:T83"/>
    <mergeCell ref="B84:H84"/>
    <mergeCell ref="I84:K84"/>
    <mergeCell ref="L84:N84"/>
    <mergeCell ref="B88:H88"/>
    <mergeCell ref="I88:T88"/>
    <mergeCell ref="U88:W88"/>
    <mergeCell ref="B89:H89"/>
    <mergeCell ref="I89:K89"/>
    <mergeCell ref="L89:N89"/>
    <mergeCell ref="O89:Q89"/>
    <mergeCell ref="R89:T89"/>
    <mergeCell ref="U89:W89"/>
    <mergeCell ref="B91:H91"/>
    <mergeCell ref="I91:T91"/>
    <mergeCell ref="U91:W91"/>
    <mergeCell ref="B92:H92"/>
    <mergeCell ref="I92:T92"/>
    <mergeCell ref="U92:W92"/>
    <mergeCell ref="B90:H90"/>
    <mergeCell ref="I90:K90"/>
    <mergeCell ref="L90:N90"/>
    <mergeCell ref="O90:Q90"/>
    <mergeCell ref="R90:T90"/>
    <mergeCell ref="U90:W90"/>
    <mergeCell ref="B113:H113"/>
    <mergeCell ref="I113:K113"/>
    <mergeCell ref="L113:N113"/>
    <mergeCell ref="B114:H114"/>
    <mergeCell ref="I114:K114"/>
    <mergeCell ref="L114:N114"/>
    <mergeCell ref="B93:H93"/>
    <mergeCell ref="I93:T93"/>
    <mergeCell ref="U93:W93"/>
    <mergeCell ref="B94:H94"/>
    <mergeCell ref="I94:T94"/>
    <mergeCell ref="U94:W94"/>
    <mergeCell ref="B117:H117"/>
    <mergeCell ref="I117:K117"/>
    <mergeCell ref="L117:N117"/>
    <mergeCell ref="B118:H118"/>
    <mergeCell ref="I118:K118"/>
    <mergeCell ref="L118:N118"/>
    <mergeCell ref="B115:H115"/>
    <mergeCell ref="I115:K115"/>
    <mergeCell ref="L115:N115"/>
    <mergeCell ref="B116:H116"/>
    <mergeCell ref="I116:K116"/>
    <mergeCell ref="L116:N116"/>
    <mergeCell ref="S127:U131"/>
    <mergeCell ref="C128:E128"/>
    <mergeCell ref="F128:H128"/>
    <mergeCell ref="B119:H119"/>
    <mergeCell ref="I119:K119"/>
    <mergeCell ref="L119:N119"/>
    <mergeCell ref="C126:E126"/>
    <mergeCell ref="F126:H126"/>
    <mergeCell ref="I126:K126"/>
    <mergeCell ref="M126:O126"/>
    <mergeCell ref="K167:M167"/>
    <mergeCell ref="N167:W168"/>
    <mergeCell ref="B120:H120"/>
    <mergeCell ref="I120:K120"/>
    <mergeCell ref="L120:N120"/>
    <mergeCell ref="H137:K137"/>
    <mergeCell ref="H138:K138"/>
    <mergeCell ref="C158:G158"/>
    <mergeCell ref="H158:J158"/>
    <mergeCell ref="J165:M165"/>
    <mergeCell ref="N165:W165"/>
    <mergeCell ref="D166:I166"/>
    <mergeCell ref="K166:M166"/>
    <mergeCell ref="N166:W166"/>
    <mergeCell ref="C150:G150"/>
    <mergeCell ref="H150:J150"/>
    <mergeCell ref="C151:G151"/>
    <mergeCell ref="H151:J151"/>
    <mergeCell ref="L138:O138"/>
    <mergeCell ref="C140:D140"/>
    <mergeCell ref="E140:H140"/>
    <mergeCell ref="I140:L140"/>
    <mergeCell ref="M140:N140"/>
    <mergeCell ref="M130:O130"/>
    <mergeCell ref="C48:D48"/>
    <mergeCell ref="E48:F48"/>
    <mergeCell ref="G48:H48"/>
    <mergeCell ref="I48:J48"/>
    <mergeCell ref="K48:L48"/>
    <mergeCell ref="M48:N48"/>
    <mergeCell ref="H102:I102"/>
    <mergeCell ref="N102:O102"/>
    <mergeCell ref="D165:I165"/>
    <mergeCell ref="C53:D53"/>
    <mergeCell ref="F53:G53"/>
    <mergeCell ref="H53:I53"/>
    <mergeCell ref="K53:L53"/>
    <mergeCell ref="N53:O53"/>
    <mergeCell ref="M131:O131"/>
    <mergeCell ref="C137:G137"/>
    <mergeCell ref="L137:O137"/>
    <mergeCell ref="M128:O128"/>
    <mergeCell ref="C129:E129"/>
    <mergeCell ref="F129:H129"/>
    <mergeCell ref="M129:O129"/>
    <mergeCell ref="C127:E127"/>
    <mergeCell ref="F127:H127"/>
    <mergeCell ref="I127:K129"/>
    <mergeCell ref="R53:T53"/>
    <mergeCell ref="C157:G157"/>
    <mergeCell ref="H157:J157"/>
    <mergeCell ref="C143:G143"/>
    <mergeCell ref="H143:I143"/>
    <mergeCell ref="C144:G144"/>
    <mergeCell ref="H144:I144"/>
    <mergeCell ref="C145:G145"/>
    <mergeCell ref="H145:I145"/>
    <mergeCell ref="O140:T140"/>
    <mergeCell ref="C141:D141"/>
    <mergeCell ref="E141:H141"/>
    <mergeCell ref="I141:L141"/>
    <mergeCell ref="M141:N141"/>
    <mergeCell ref="O141:T141"/>
    <mergeCell ref="C138:G138"/>
    <mergeCell ref="P130:R130"/>
    <mergeCell ref="P131:R131"/>
    <mergeCell ref="P128:R128"/>
    <mergeCell ref="P129:R129"/>
    <mergeCell ref="P126:R126"/>
    <mergeCell ref="S126:U126"/>
    <mergeCell ref="M127:O127"/>
    <mergeCell ref="P127:R127"/>
  </mergeCells>
  <phoneticPr fontId="2"/>
  <pageMargins left="0.70866141732283472" right="0.70866141732283472" top="0.74803149606299213" bottom="0.35433070866141736" header="0.31496062992125984" footer="0.31496062992125984"/>
  <pageSetup paperSize="9" scale="89" fitToHeight="0" orientation="portrait" r:id="rId1"/>
  <rowBreaks count="3" manualBreakCount="3">
    <brk id="53" max="23" man="1"/>
    <brk id="96" max="23" man="1"/>
    <brk id="145"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モデルケース</vt:lpstr>
      <vt:lpstr>モデルケース!Print_Area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22C109</dc:creator>
  <cp:lastModifiedBy>江南市</cp:lastModifiedBy>
  <cp:lastPrinted>2023-08-04T00:23:10Z</cp:lastPrinted>
  <dcterms:created xsi:type="dcterms:W3CDTF">2015-06-05T18:19:34Z</dcterms:created>
  <dcterms:modified xsi:type="dcterms:W3CDTF">2023-08-04T00:41:30Z</dcterms:modified>
</cp:coreProperties>
</file>